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ioss\deployment\template\"/>
    </mc:Choice>
  </mc:AlternateContent>
  <xr:revisionPtr revIDLastSave="0" documentId="13_ncr:1_{73A3F9B0-5D6C-4C0E-96AB-DEA15D5A3965}" xr6:coauthVersionLast="41" xr6:coauthVersionMax="41" xr10:uidLastSave="{00000000-0000-0000-0000-000000000000}"/>
  <bookViews>
    <workbookView xWindow="-120" yWindow="-120" windowWidth="24240" windowHeight="13140" tabRatio="926" firstSheet="4" activeTab="9" xr2:uid="{00000000-000D-0000-FFFF-FFFF00000000}"/>
  </bookViews>
  <sheets>
    <sheet name="BOM-Small" sheetId="4" state="hidden" r:id="rId1"/>
    <sheet name="Small Solution-Rack" sheetId="19" state="hidden" r:id="rId2"/>
    <sheet name="BOM-Medium" sheetId="5" state="hidden" r:id="rId3"/>
    <sheet name="BOM-Large" sheetId="6" state="hidden" r:id="rId4"/>
    <sheet name="Dim" sheetId="58" r:id="rId5"/>
    <sheet name="Subscriber base" sheetId="46" r:id="rId6"/>
    <sheet name="Capacity requirements" sheetId="57" r:id="rId7"/>
    <sheet name="MDA to Transaction" sheetId="54" r:id="rId8"/>
    <sheet name="BOM &amp; Power - AC Mum &amp; Nagpur" sheetId="50" r:id="rId9"/>
    <sheet name="BOM &amp;Power DC other sites" sheetId="68" r:id="rId10"/>
    <sheet name="Total Storage" sheetId="60" r:id="rId11"/>
    <sheet name="Architecture" sheetId="61" r:id="rId12"/>
    <sheet name="Assumptions" sheetId="62" r:id="rId13"/>
    <sheet name="IOPS" sheetId="63" r:id="rId14"/>
    <sheet name="VLAN details" sheetId="64" r:id="rId15"/>
    <sheet name="DB &amp; app storage" sheetId="65" r:id="rId16"/>
    <sheet name="Comparison" sheetId="66" r:id="rId17"/>
    <sheet name="Sheet1" sheetId="6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__RNC2600">#N/A</definedName>
    <definedName name="____RNC2600_2">#N/A</definedName>
    <definedName name="___RNC2600">#N/A</definedName>
    <definedName name="___RNC2600_2">#N/A</definedName>
    <definedName name="__123Graph_A">[1]SAFIB!$F$261:$M$261</definedName>
    <definedName name="__123Graph_APUBMKT" localSheetId="12">#REF!</definedName>
    <definedName name="__123Graph_APUBMKT" localSheetId="9">#REF!</definedName>
    <definedName name="__123Graph_APUBMKT" localSheetId="6">#REF!</definedName>
    <definedName name="__123Graph_APUBMKT" localSheetId="4">#REF!</definedName>
    <definedName name="__123Graph_APUBMKT" localSheetId="10">#REF!</definedName>
    <definedName name="__123Graph_APUBMKT">#REF!</definedName>
    <definedName name="__123Graph_APVTMKT" localSheetId="12">#REF!</definedName>
    <definedName name="__123Graph_APVTMKT" localSheetId="9">#REF!</definedName>
    <definedName name="__123Graph_APVTMKT" localSheetId="6">#REF!</definedName>
    <definedName name="__123Graph_APVTMKT" localSheetId="4">#REF!</definedName>
    <definedName name="__123Graph_APVTMKT" localSheetId="10">#REF!</definedName>
    <definedName name="__123Graph_APVTMKT">#REF!</definedName>
    <definedName name="__123Graph_ATOTMKT" localSheetId="12">#REF!</definedName>
    <definedName name="__123Graph_ATOTMKT" localSheetId="9">#REF!</definedName>
    <definedName name="__123Graph_ATOTMKT" localSheetId="6">#REF!</definedName>
    <definedName name="__123Graph_ATOTMKT" localSheetId="4">#REF!</definedName>
    <definedName name="__123Graph_ATOTMKT" localSheetId="10">#REF!</definedName>
    <definedName name="__123Graph_ATOTMKT">#REF!</definedName>
    <definedName name="__123Graph_B">[1]SAFIB!$F$260:$M$260</definedName>
    <definedName name="__123Graph_BPUBMKT" localSheetId="12">#REF!</definedName>
    <definedName name="__123Graph_BPUBMKT" localSheetId="9">#REF!</definedName>
    <definedName name="__123Graph_BPUBMKT" localSheetId="6">#REF!</definedName>
    <definedName name="__123Graph_BPUBMKT" localSheetId="4">#REF!</definedName>
    <definedName name="__123Graph_BPUBMKT" localSheetId="10">#REF!</definedName>
    <definedName name="__123Graph_BPUBMKT">#REF!</definedName>
    <definedName name="__123Graph_BPVTMKT" localSheetId="12">#REF!</definedName>
    <definedName name="__123Graph_BPVTMKT" localSheetId="9">#REF!</definedName>
    <definedName name="__123Graph_BPVTMKT" localSheetId="6">#REF!</definedName>
    <definedName name="__123Graph_BPVTMKT" localSheetId="4">#REF!</definedName>
    <definedName name="__123Graph_BPVTMKT" localSheetId="10">#REF!</definedName>
    <definedName name="__123Graph_BPVTMKT">#REF!</definedName>
    <definedName name="__123Graph_BTOTMKT" localSheetId="12">#REF!</definedName>
    <definedName name="__123Graph_BTOTMKT" localSheetId="9">#REF!</definedName>
    <definedName name="__123Graph_BTOTMKT" localSheetId="6">#REF!</definedName>
    <definedName name="__123Graph_BTOTMKT" localSheetId="4">#REF!</definedName>
    <definedName name="__123Graph_BTOTMKT" localSheetId="10">#REF!</definedName>
    <definedName name="__123Graph_BTOTMKT">#REF!</definedName>
    <definedName name="__123Graph_C">[1]SAFIB!$F$259:$M$259</definedName>
    <definedName name="__123Graph_CPUBMKT" localSheetId="12">#REF!</definedName>
    <definedName name="__123Graph_CPUBMKT" localSheetId="9">#REF!</definedName>
    <definedName name="__123Graph_CPUBMKT" localSheetId="6">#REF!</definedName>
    <definedName name="__123Graph_CPUBMKT" localSheetId="4">#REF!</definedName>
    <definedName name="__123Graph_CPUBMKT" localSheetId="10">#REF!</definedName>
    <definedName name="__123Graph_CPUBMKT">#REF!</definedName>
    <definedName name="__123Graph_CPVTMKT" localSheetId="12">#REF!</definedName>
    <definedName name="__123Graph_CPVTMKT" localSheetId="9">#REF!</definedName>
    <definedName name="__123Graph_CPVTMKT" localSheetId="6">#REF!</definedName>
    <definedName name="__123Graph_CPVTMKT" localSheetId="4">#REF!</definedName>
    <definedName name="__123Graph_CPVTMKT" localSheetId="10">#REF!</definedName>
    <definedName name="__123Graph_CPVTMKT">#REF!</definedName>
    <definedName name="__123Graph_CTOTMKT" localSheetId="12">#REF!</definedName>
    <definedName name="__123Graph_CTOTMKT" localSheetId="9">#REF!</definedName>
    <definedName name="__123Graph_CTOTMKT" localSheetId="6">#REF!</definedName>
    <definedName name="__123Graph_CTOTMKT" localSheetId="4">#REF!</definedName>
    <definedName name="__123Graph_CTOTMKT" localSheetId="10">#REF!</definedName>
    <definedName name="__123Graph_CTOTMKT">#REF!</definedName>
    <definedName name="__123Graph_DPUBMKT" localSheetId="9">#REF!</definedName>
    <definedName name="__123Graph_DPUBMKT" localSheetId="6">#REF!</definedName>
    <definedName name="__123Graph_DPUBMKT" localSheetId="4">#REF!</definedName>
    <definedName name="__123Graph_DPUBMKT">#REF!</definedName>
    <definedName name="__123Graph_DPVTMKT" localSheetId="9">#REF!</definedName>
    <definedName name="__123Graph_DPVTMKT" localSheetId="6">#REF!</definedName>
    <definedName name="__123Graph_DPVTMKT" localSheetId="4">#REF!</definedName>
    <definedName name="__123Graph_DPVTMKT">#REF!</definedName>
    <definedName name="__123Graph_EPUBMKT" localSheetId="9">#REF!</definedName>
    <definedName name="__123Graph_EPUBMKT" localSheetId="6">#REF!</definedName>
    <definedName name="__123Graph_EPUBMKT" localSheetId="4">#REF!</definedName>
    <definedName name="__123Graph_EPUBMKT">#REF!</definedName>
    <definedName name="__123Graph_EPVTMKT" localSheetId="9">#REF!</definedName>
    <definedName name="__123Graph_EPVTMKT" localSheetId="6">#REF!</definedName>
    <definedName name="__123Graph_EPVTMKT" localSheetId="4">#REF!</definedName>
    <definedName name="__123Graph_EPVTMKT">#REF!</definedName>
    <definedName name="__123Graph_FPUBMKT" localSheetId="9">#REF!</definedName>
    <definedName name="__123Graph_FPUBMKT" localSheetId="6">#REF!</definedName>
    <definedName name="__123Graph_FPUBMKT" localSheetId="4">#REF!</definedName>
    <definedName name="__123Graph_FPUBMKT">#REF!</definedName>
    <definedName name="__123Graph_X">[1]SAFIB!$F$256:$M$256</definedName>
    <definedName name="__123Graph_XPUBMKT" localSheetId="12">#REF!</definedName>
    <definedName name="__123Graph_XPUBMKT" localSheetId="9">#REF!</definedName>
    <definedName name="__123Graph_XPUBMKT" localSheetId="6">#REF!</definedName>
    <definedName name="__123Graph_XPUBMKT" localSheetId="4">#REF!</definedName>
    <definedName name="__123Graph_XPUBMKT" localSheetId="10">#REF!</definedName>
    <definedName name="__123Graph_XPUBMKT">#REF!</definedName>
    <definedName name="__123Graph_XPVTMKT" localSheetId="12">#REF!</definedName>
    <definedName name="__123Graph_XPVTMKT" localSheetId="9">#REF!</definedName>
    <definedName name="__123Graph_XPVTMKT" localSheetId="6">#REF!</definedName>
    <definedName name="__123Graph_XPVTMKT" localSheetId="4">#REF!</definedName>
    <definedName name="__123Graph_XPVTMKT" localSheetId="10">#REF!</definedName>
    <definedName name="__123Graph_XPVTMKT">#REF!</definedName>
    <definedName name="__123Graph_XTOTMKT" localSheetId="12">#REF!</definedName>
    <definedName name="__123Graph_XTOTMKT" localSheetId="9">#REF!</definedName>
    <definedName name="__123Graph_XTOTMKT" localSheetId="6">#REF!</definedName>
    <definedName name="__123Graph_XTOTMKT" localSheetId="4">#REF!</definedName>
    <definedName name="__123Graph_XTOTMKT" localSheetId="10">#REF!</definedName>
    <definedName name="__123Graph_XTOTMKT">#REF!</definedName>
    <definedName name="__RNC2600">#N/A</definedName>
    <definedName name="__RNC2600_2">#N/A</definedName>
    <definedName name="__xlnm.Print_Area_2" localSheetId="12">#REF!</definedName>
    <definedName name="__xlnm.Print_Area_2" localSheetId="9">#REF!</definedName>
    <definedName name="__xlnm.Print_Area_2" localSheetId="6">#REF!</definedName>
    <definedName name="__xlnm.Print_Area_2" localSheetId="4">#REF!</definedName>
    <definedName name="__xlnm.Print_Area_2" localSheetId="10">#REF!</definedName>
    <definedName name="__xlnm.Print_Area_2">#REF!</definedName>
    <definedName name="_64_Kbps" localSheetId="12">#REF!</definedName>
    <definedName name="_64_Kbps" localSheetId="9">#REF!</definedName>
    <definedName name="_64_Kbps" localSheetId="6">#REF!</definedName>
    <definedName name="_64_Kbps" localSheetId="4">#REF!</definedName>
    <definedName name="_64_Kbps" localSheetId="10">#REF!</definedName>
    <definedName name="_64_Kbps">#REF!</definedName>
    <definedName name="_BScat" localSheetId="12">IF(#REF!&gt;0,INDEX(DataBS,#REF!,4),"")</definedName>
    <definedName name="_BScat" localSheetId="9">IF(#REF!&gt;0,INDEX([0]!DataBS,#REF!,4),"")</definedName>
    <definedName name="_BScat" localSheetId="6">IF(#REF!&gt;0,INDEX([2]!DataBS,#REF!,4),"")</definedName>
    <definedName name="_BScat" localSheetId="4">IF(#REF!&gt;0,INDEX([2]!DataBS,#REF!,4),"")</definedName>
    <definedName name="_BScat" localSheetId="10">IF(#REF!&gt;0,INDEX(DataBS,#REF!,4),"")</definedName>
    <definedName name="_BScat">IF(#REF!&gt;0,INDEX(DataBS,#REF!,4),"")</definedName>
    <definedName name="_BScatv2" localSheetId="12">IF(#REF!&gt;0,INDEX(DataBS,#REF!,4),"")</definedName>
    <definedName name="_BScatv2" localSheetId="9">IF(#REF!&gt;0,INDEX([0]!DataBS,#REF!,4),"")</definedName>
    <definedName name="_BScatv2" localSheetId="6">IF(#REF!&gt;0,INDEX([2]!DataBS,#REF!,4),"")</definedName>
    <definedName name="_BScatv2" localSheetId="4">IF(#REF!&gt;0,INDEX([2]!DataBS,#REF!,4),"")</definedName>
    <definedName name="_BScatv2" localSheetId="10">IF(#REF!&gt;0,INDEX(DataBS,#REF!,4),"")</definedName>
    <definedName name="_BScatv2">IF(#REF!&gt;0,INDEX(DataBS,#REF!,4),"")</definedName>
    <definedName name="_BSref" localSheetId="12">IF(MAX(#REF!)&gt;=MAX(RefBS),0,MAX(#REF!)+1)</definedName>
    <definedName name="_BSref" localSheetId="9">IF(MAX(#REF!)&gt;=MAX([0]!RefBS),0,MAX(#REF!)+1)</definedName>
    <definedName name="_BSref" localSheetId="6">IF(MAX(#REF!)&gt;=MAX([2]!RefBS),0,MAX(#REF!)+1)</definedName>
    <definedName name="_BSref" localSheetId="4">IF(MAX(#REF!)&gt;=MAX([2]!RefBS),0,MAX(#REF!)+1)</definedName>
    <definedName name="_BSref" localSheetId="10">IF(MAX(#REF!)&gt;=MAX(RefBS),0,MAX(#REF!)+1)</definedName>
    <definedName name="_BSref">IF(MAX(#REF!)&gt;=MAX(RefBS),0,MAX(#REF!)+1)</definedName>
    <definedName name="_BSrefv2" localSheetId="12">IF(MAX(#REF!)&gt;=MAX(RefBS),0,MAX(#REF!)+1)</definedName>
    <definedName name="_BSrefv2" localSheetId="9">IF(MAX(#REF!)&gt;=MAX([0]!RefBS),0,MAX(#REF!)+1)</definedName>
    <definedName name="_BSrefv2" localSheetId="6">IF(MAX(#REF!)&gt;=MAX([2]!RefBS),0,MAX(#REF!)+1)</definedName>
    <definedName name="_BSrefv2" localSheetId="4">IF(MAX(#REF!)&gt;=MAX([2]!RefBS),0,MAX(#REF!)+1)</definedName>
    <definedName name="_BSrefv2" localSheetId="10">IF(MAX(#REF!)&gt;=MAX(RefBS),0,MAX(#REF!)+1)</definedName>
    <definedName name="_BSrefv2">IF(MAX(#REF!)&gt;=MAX(RefBS),0,MAX(#REF!)+1)</definedName>
    <definedName name="_BSvar" localSheetId="12">IF(#REF!=0,"",IF(ABS(INDEX(DataBS,#REF!,#REF!))/Sig&gt;ABS(INDEX(DataBS,#REF!,#REF!-1)),INDEX(DataBS,#REF!,#REF!),0))</definedName>
    <definedName name="_BSvar" localSheetId="9">IF(#REF!=0,"",IF(ABS(INDEX([0]!DataBS,#REF!,#REF!))/[0]!Sig&gt;ABS(INDEX([0]!DataBS,#REF!,#REF!-1)),INDEX([0]!DataBS,#REF!,#REF!),0))</definedName>
    <definedName name="_BSvar" localSheetId="6">IF(#REF!=0,"",IF(ABS(INDEX([2]!DataBS,#REF!,#REF!))/[2]!Sig&gt;ABS(INDEX([2]!DataBS,#REF!,#REF!-1)),INDEX([2]!DataBS,#REF!,#REF!),0))</definedName>
    <definedName name="_BSvar" localSheetId="4">IF(#REF!=0,"",IF(ABS(INDEX([2]!DataBS,#REF!,#REF!))/[2]!Sig&gt;ABS(INDEX([2]!DataBS,#REF!,#REF!-1)),INDEX([2]!DataBS,#REF!,#REF!),0))</definedName>
    <definedName name="_BSvar" localSheetId="10">IF(#REF!=0,"",IF(ABS(INDEX(DataBS,#REF!,#REF!))/Sig&gt;ABS(INDEX(DataBS,#REF!,#REF!-1)),INDEX(DataBS,#REF!,#REF!),0))</definedName>
    <definedName name="_BSvar">IF(#REF!=0,"",IF(ABS(INDEX(DataBS,#REF!,#REF!))/Sig&gt;ABS(INDEX(DataBS,#REF!,#REF!-1)),INDEX(DataBS,#REF!,#REF!),0))</definedName>
    <definedName name="_BTS0412" localSheetId="12">#REF!</definedName>
    <definedName name="_BTS0412" localSheetId="9">#REF!</definedName>
    <definedName name="_BTS0412" localSheetId="6">#REF!</definedName>
    <definedName name="_BTS0412" localSheetId="4">#REF!</definedName>
    <definedName name="_BTS0412" localSheetId="10">#REF!</definedName>
    <definedName name="_BTS0412">#REF!</definedName>
    <definedName name="_BTS0512" localSheetId="12">#REF!</definedName>
    <definedName name="_BTS0512" localSheetId="9">#REF!</definedName>
    <definedName name="_BTS0512" localSheetId="6">#REF!</definedName>
    <definedName name="_BTS0512" localSheetId="4">#REF!</definedName>
    <definedName name="_BTS0512" localSheetId="10">#REF!</definedName>
    <definedName name="_BTS0512">#REF!</definedName>
    <definedName name="_CFcat" localSheetId="12">IF(#REF!&gt;0,INDEX(DataCF,#REF!,4),"")</definedName>
    <definedName name="_CFcat" localSheetId="9">IF(#REF!&gt;0,INDEX([0]!DataCF,#REF!,4),"")</definedName>
    <definedName name="_CFcat" localSheetId="6">IF(#REF!&gt;0,INDEX([2]!DataCF,#REF!,4),"")</definedName>
    <definedName name="_CFcat" localSheetId="4">IF(#REF!&gt;0,INDEX([2]!DataCF,#REF!,4),"")</definedName>
    <definedName name="_CFcat" localSheetId="10">IF(#REF!&gt;0,INDEX(DataCF,#REF!,4),"")</definedName>
    <definedName name="_CFcat">IF(#REF!&gt;0,INDEX(DataCF,#REF!,4),"")</definedName>
    <definedName name="_CFref" localSheetId="12">IF(MAX(#REF!)&gt;=MAX(RefCF),0,MAX(#REF!)+1)</definedName>
    <definedName name="_CFref" localSheetId="9">IF(MAX(#REF!)&gt;=MAX([0]!RefCF),0,MAX(#REF!)+1)</definedName>
    <definedName name="_CFref" localSheetId="6">IF(MAX(#REF!)&gt;=MAX([2]!RefCF),0,MAX(#REF!)+1)</definedName>
    <definedName name="_CFref" localSheetId="4">IF(MAX(#REF!)&gt;=MAX([2]!RefCF),0,MAX(#REF!)+1)</definedName>
    <definedName name="_CFref" localSheetId="10">IF(MAX(#REF!)&gt;=MAX(RefCF),0,MAX(#REF!)+1)</definedName>
    <definedName name="_CFref">IF(MAX(#REF!)&gt;=MAX(RefCF),0,MAX(#REF!)+1)</definedName>
    <definedName name="_CFvar" localSheetId="12">IF(#REF!=0,"",IF(ABS(INDEX(DataCF,#REF!,#REF!))/Sig&gt;ABS(INDEX(DataCF,#REF!,#REF!-1)),INDEX(DataCF,#REF!,#REF!),0))</definedName>
    <definedName name="_CFvar" localSheetId="9">IF(#REF!=0,"",IF(ABS(INDEX([0]!DataCF,#REF!,#REF!))/[0]!Sig&gt;ABS(INDEX([0]!DataCF,#REF!,#REF!-1)),INDEX([0]!DataCF,#REF!,#REF!),0))</definedName>
    <definedName name="_CFvar" localSheetId="6">IF(#REF!=0,"",IF(ABS(INDEX([2]!DataCF,#REF!,#REF!))/[2]!Sig&gt;ABS(INDEX([2]!DataCF,#REF!,#REF!-1)),INDEX([2]!DataCF,#REF!,#REF!),0))</definedName>
    <definedName name="_CFvar" localSheetId="4">IF(#REF!=0,"",IF(ABS(INDEX([2]!DataCF,#REF!,#REF!))/[2]!Sig&gt;ABS(INDEX([2]!DataCF,#REF!,#REF!-1)),INDEX([2]!DataCF,#REF!,#REF!),0))</definedName>
    <definedName name="_CFvar" localSheetId="10">IF(#REF!=0,"",IF(ABS(INDEX(DataCF,#REF!,#REF!))/Sig&gt;ABS(INDEX(DataCF,#REF!,#REF!-1)),INDEX(DataCF,#REF!,#REF!),0))</definedName>
    <definedName name="_CFvar">IF(#REF!=0,"",IF(ABS(INDEX(DataCF,#REF!,#REF!))/Sig&gt;ABS(INDEX(DataCF,#REF!,#REF!-1)),INDEX(DataCF,#REF!,#REF!),0))</definedName>
    <definedName name="_PLcat" localSheetId="12">IF(#REF!&gt;0,INDEX(DataPL,#REF!,4),"")</definedName>
    <definedName name="_PLcat" localSheetId="9">IF(#REF!&gt;0,INDEX([0]!DataPL,#REF!,4),"")</definedName>
    <definedName name="_PLcat" localSheetId="6">IF(#REF!&gt;0,INDEX([2]!DataPL,#REF!,4),"")</definedName>
    <definedName name="_PLcat" localSheetId="4">IF(#REF!&gt;0,INDEX([2]!DataPL,#REF!,4),"")</definedName>
    <definedName name="_PLcat" localSheetId="10">IF(#REF!&gt;0,INDEX(DataPL,#REF!,4),"")</definedName>
    <definedName name="_PLcat">IF(#REF!&gt;0,INDEX(DataPL,#REF!,4),"")</definedName>
    <definedName name="_PLref" localSheetId="12">IF(MAX(#REF!)&gt;=MAX(RefPL),0,MAX(#REF!)+1)</definedName>
    <definedName name="_PLref" localSheetId="9">IF(MAX(#REF!)&gt;=MAX([0]!RefPL),0,MAX(#REF!)+1)</definedName>
    <definedName name="_PLref" localSheetId="6">IF(MAX(#REF!)&gt;=MAX([2]!RefPL),0,MAX(#REF!)+1)</definedName>
    <definedName name="_PLref" localSheetId="4">IF(MAX(#REF!)&gt;=MAX([2]!RefPL),0,MAX(#REF!)+1)</definedName>
    <definedName name="_PLref" localSheetId="10">IF(MAX(#REF!)&gt;=MAX(RefPL),0,MAX(#REF!)+1)</definedName>
    <definedName name="_PLref">IF(MAX(#REF!)&gt;=MAX(RefPL),0,MAX(#REF!)+1)</definedName>
    <definedName name="_PLvar" localSheetId="12">IF(#REF!=0,"",IF(ABS(INDEX(DataPL,#REF!,#REF!))/Sig&gt;ABS(INDEX(DataPL,#REF!,#REF!-1)),INDEX(DataPL,#REF!,#REF!),0))</definedName>
    <definedName name="_PLvar" localSheetId="9">IF(#REF!=0,"",IF(ABS(INDEX([0]!DataPL,#REF!,#REF!))/[0]!Sig&gt;ABS(INDEX([0]!DataPL,#REF!,#REF!-1)),INDEX([0]!DataPL,#REF!,#REF!),0))</definedName>
    <definedName name="_PLvar" localSheetId="6">IF(#REF!=0,"",IF(ABS(INDEX([2]!DataPL,#REF!,#REF!))/[2]!Sig&gt;ABS(INDEX([2]!DataPL,#REF!,#REF!-1)),INDEX([2]!DataPL,#REF!,#REF!),0))</definedName>
    <definedName name="_PLvar" localSheetId="4">IF(#REF!=0,"",IF(ABS(INDEX([2]!DataPL,#REF!,#REF!))/[2]!Sig&gt;ABS(INDEX([2]!DataPL,#REF!,#REF!-1)),INDEX([2]!DataPL,#REF!,#REF!),0))</definedName>
    <definedName name="_PLvar" localSheetId="10">IF(#REF!=0,"",IF(ABS(INDEX(DataPL,#REF!,#REF!))/Sig&gt;ABS(INDEX(DataPL,#REF!,#REF!-1)),INDEX(DataPL,#REF!,#REF!),0))</definedName>
    <definedName name="_PLvar">IF(#REF!=0,"",IF(ABS(INDEX(DataPL,#REF!,#REF!))/Sig&gt;ABS(INDEX(DataPL,#REF!,#REF!-1)),INDEX(DataPL,#REF!,#REF!),0))</definedName>
    <definedName name="_RNC2600">#N/A</definedName>
    <definedName name="_RNC2600_2">#N/A</definedName>
    <definedName name="a" localSheetId="12">#REF!</definedName>
    <definedName name="a" localSheetId="9">#REF!</definedName>
    <definedName name="a" localSheetId="6">#REF!</definedName>
    <definedName name="a" localSheetId="4">#REF!</definedName>
    <definedName name="a" localSheetId="10">#REF!</definedName>
    <definedName name="a">#REF!</definedName>
    <definedName name="AA" localSheetId="12">#REF!</definedName>
    <definedName name="AA" localSheetId="9">#REF!</definedName>
    <definedName name="AA" localSheetId="6">#REF!</definedName>
    <definedName name="AA" localSheetId="4">#REF!</definedName>
    <definedName name="AA" localSheetId="10">#REF!</definedName>
    <definedName name="AA">#REF!</definedName>
    <definedName name="AApp" localSheetId="12">#REF!</definedName>
    <definedName name="AApp" localSheetId="9">#REF!</definedName>
    <definedName name="AApp" localSheetId="6">#REF!</definedName>
    <definedName name="AApp" localSheetId="4">#REF!</definedName>
    <definedName name="AApp" localSheetId="10">#REF!</definedName>
    <definedName name="AApp">#REF!</definedName>
    <definedName name="AAppHide" localSheetId="9">#REF!</definedName>
    <definedName name="AAppHide" localSheetId="6">#REF!</definedName>
    <definedName name="AAppHide" localSheetId="4">#REF!</definedName>
    <definedName name="AAppHide">#REF!</definedName>
    <definedName name="ActiveScenario">'[3]Scenario Manager'!$D$267</definedName>
    <definedName name="Actual" localSheetId="12">#REF!</definedName>
    <definedName name="Actual" localSheetId="9">#REF!</definedName>
    <definedName name="Actual" localSheetId="6">#REF!</definedName>
    <definedName name="Actual" localSheetId="4">#REF!</definedName>
    <definedName name="Actual" localSheetId="10">#REF!</definedName>
    <definedName name="Actual">#REF!</definedName>
    <definedName name="ACust" localSheetId="12">#REF!</definedName>
    <definedName name="ACust" localSheetId="9">#REF!</definedName>
    <definedName name="ACust" localSheetId="6">#REF!</definedName>
    <definedName name="ACust" localSheetId="4">#REF!</definedName>
    <definedName name="ACust" localSheetId="10">#REF!</definedName>
    <definedName name="ACust">#REF!</definedName>
    <definedName name="ACustHide" localSheetId="12">#REF!</definedName>
    <definedName name="ACustHide" localSheetId="9">#REF!</definedName>
    <definedName name="ACustHide" localSheetId="6">#REF!</definedName>
    <definedName name="ACustHide" localSheetId="4">#REF!</definedName>
    <definedName name="ACustHide" localSheetId="10">#REF!</definedName>
    <definedName name="ACustHide">#REF!</definedName>
    <definedName name="ADAX" localSheetId="10">OFFSET([4]ADAX!$D$1,0,0,COUNTA([4]ADAX!$D$1:$D$65536),1)</definedName>
    <definedName name="ADAX">OFFSET([4]ADAX!$D$1,0,0,COUNTA([4]ADAX!$D$1:$D$65536),1)</definedName>
    <definedName name="Additional_role_1" localSheetId="12">'[5]1.1 Deal characteristics'!#REF!</definedName>
    <definedName name="Additional_role_1" localSheetId="9">'[5]1.1 Deal characteristics'!#REF!</definedName>
    <definedName name="Additional_role_1" localSheetId="6">'[5]1.1 Deal characteristics'!#REF!</definedName>
    <definedName name="Additional_role_1" localSheetId="4">'[5]1.1 Deal characteristics'!#REF!</definedName>
    <definedName name="Additional_role_1" localSheetId="10">'[5]1.1 Deal characteristics'!#REF!</definedName>
    <definedName name="Additional_role_1">'[5]1.1 Deal characteristics'!#REF!</definedName>
    <definedName name="Additional_role_2" localSheetId="12">'[5]1.1 Deal characteristics'!#REF!</definedName>
    <definedName name="Additional_role_2" localSheetId="9">'[5]1.1 Deal characteristics'!#REF!</definedName>
    <definedName name="Additional_role_2" localSheetId="6">'[5]1.1 Deal characteristics'!#REF!</definedName>
    <definedName name="Additional_role_2" localSheetId="4">'[5]1.1 Deal characteristics'!#REF!</definedName>
    <definedName name="Additional_role_2" localSheetId="10">'[5]1.1 Deal characteristics'!#REF!</definedName>
    <definedName name="Additional_role_2">'[5]1.1 Deal characteristics'!#REF!</definedName>
    <definedName name="Adj_perc_Y1">[5]Calculations!$AK$306</definedName>
    <definedName name="Adj_perc_Y10">[5]Calculations!$AK$315</definedName>
    <definedName name="Adj_perc_Y2">[5]Calculations!$AK$307</definedName>
    <definedName name="Adj_perc_Y3">[5]Calculations!$AK$308</definedName>
    <definedName name="Adj_perc_Y4">[5]Calculations!$AK$309</definedName>
    <definedName name="Adj_perc_Y5">[5]Calculations!$AK$310</definedName>
    <definedName name="Adj_perc_Y6">[5]Calculations!$AK$311</definedName>
    <definedName name="Adj_perc_Y7">[5]Calculations!$AK$312</definedName>
    <definedName name="Adj_perc_Y8">[5]Calculations!$AK$313</definedName>
    <definedName name="Adj_perc_Y9">[5]Calculations!$AK$314</definedName>
    <definedName name="Adj_total_cost_Y1">[5]Calculations!$AH$306</definedName>
    <definedName name="Adj_total_cost_Y10">[5]Calculations!$AH$315</definedName>
    <definedName name="Adj_total_cost_Y2">[5]Calculations!$AH$307</definedName>
    <definedName name="Adj_total_cost_Y3">[5]Calculations!$AH$308</definedName>
    <definedName name="Adj_total_cost_Y4">[5]Calculations!$AH$309</definedName>
    <definedName name="Adj_total_cost_Y5">[5]Calculations!$AH$310</definedName>
    <definedName name="Adj_total_cost_Y6">[5]Calculations!$AH$311</definedName>
    <definedName name="Adj_total_cost_Y7">[5]Calculations!$AH$312</definedName>
    <definedName name="Adj_total_cost_Y8">[5]Calculations!$AH$313</definedName>
    <definedName name="Adj_total_cost_Y9">[5]Calculations!$AH$314</definedName>
    <definedName name="Adjust_workplace_units_P1">'[5]Support sheet'!$B$260:$C$264</definedName>
    <definedName name="Adjust_workplace_units_P2">'[5]Support sheet'!$B$267:$G$271</definedName>
    <definedName name="Adjustments" localSheetId="12">#REF!</definedName>
    <definedName name="Adjustments" localSheetId="9">#REF!</definedName>
    <definedName name="Adjustments" localSheetId="6">#REF!</definedName>
    <definedName name="Adjustments" localSheetId="4">#REF!</definedName>
    <definedName name="Adjustments" localSheetId="10">#REF!</definedName>
    <definedName name="Adjustments">#REF!</definedName>
    <definedName name="adsf" localSheetId="12">#REF!</definedName>
    <definedName name="adsf" localSheetId="9">#REF!</definedName>
    <definedName name="adsf" localSheetId="6">#REF!</definedName>
    <definedName name="adsf" localSheetId="4">#REF!</definedName>
    <definedName name="adsf" localSheetId="10">#REF!</definedName>
    <definedName name="adsf">#REF!</definedName>
    <definedName name="AField" localSheetId="12">#REF!</definedName>
    <definedName name="AField" localSheetId="9">#REF!</definedName>
    <definedName name="AField" localSheetId="6">#REF!</definedName>
    <definedName name="AField" localSheetId="4">#REF!</definedName>
    <definedName name="AField" localSheetId="10">#REF!</definedName>
    <definedName name="AField">#REF!</definedName>
    <definedName name="AFieldHide" localSheetId="9">#REF!</definedName>
    <definedName name="AFieldHide" localSheetId="6">#REF!</definedName>
    <definedName name="AFieldHide" localSheetId="4">#REF!</definedName>
    <definedName name="AFieldHide">#REF!</definedName>
    <definedName name="AFirst" localSheetId="9">#REF!</definedName>
    <definedName name="AFirst" localSheetId="6">#REF!</definedName>
    <definedName name="AFirst" localSheetId="4">#REF!</definedName>
    <definedName name="AFirst">#REF!</definedName>
    <definedName name="AFirstHide" localSheetId="9">#REF!</definedName>
    <definedName name="AFirstHide" localSheetId="6">#REF!</definedName>
    <definedName name="AFirstHide" localSheetId="4">#REF!</definedName>
    <definedName name="AFirstHide">#REF!</definedName>
    <definedName name="AHelp" localSheetId="9">#REF!</definedName>
    <definedName name="AHelp" localSheetId="6">#REF!</definedName>
    <definedName name="AHelp" localSheetId="4">#REF!</definedName>
    <definedName name="AHelp">#REF!</definedName>
    <definedName name="AHelpHide" localSheetId="9">#REF!</definedName>
    <definedName name="AHelpHide" localSheetId="6">#REF!</definedName>
    <definedName name="AHelpHide" localSheetId="4">#REF!</definedName>
    <definedName name="AHelpHide">#REF!</definedName>
    <definedName name="AHide" localSheetId="9">#REF!</definedName>
    <definedName name="AHide" localSheetId="6">#REF!</definedName>
    <definedName name="AHide" localSheetId="4">#REF!</definedName>
    <definedName name="AHide">#REF!</definedName>
    <definedName name="AImp" localSheetId="9">#REF!</definedName>
    <definedName name="AImp" localSheetId="6">#REF!</definedName>
    <definedName name="AImp" localSheetId="4">#REF!</definedName>
    <definedName name="AImp">#REF!</definedName>
    <definedName name="AImpHide" localSheetId="9">#REF!</definedName>
    <definedName name="AImpHide" localSheetId="6">#REF!</definedName>
    <definedName name="AImpHide" localSheetId="4">#REF!</definedName>
    <definedName name="AImpHide">#REF!</definedName>
    <definedName name="AllRows" localSheetId="9">#REF!</definedName>
    <definedName name="AllRows" localSheetId="6">#REF!</definedName>
    <definedName name="AllRows" localSheetId="4">#REF!</definedName>
    <definedName name="AllRows">#REF!</definedName>
    <definedName name="Annual_cost_analysis" localSheetId="9">#REF!</definedName>
    <definedName name="Annual_cost_analysis" localSheetId="6">#REF!</definedName>
    <definedName name="Annual_cost_analysis" localSheetId="4">#REF!</definedName>
    <definedName name="Annual_cost_analysis">#REF!</definedName>
    <definedName name="Annual_cost_development_Application" localSheetId="9">#REF!</definedName>
    <definedName name="Annual_cost_development_Application" localSheetId="6">#REF!</definedName>
    <definedName name="Annual_cost_development_Application" localSheetId="4">#REF!</definedName>
    <definedName name="Annual_cost_development_Application">#REF!</definedName>
    <definedName name="Annual_cost_development_Central_cost" localSheetId="9">#REF!</definedName>
    <definedName name="Annual_cost_development_Central_cost" localSheetId="6">#REF!</definedName>
    <definedName name="Annual_cost_development_Central_cost" localSheetId="4">#REF!</definedName>
    <definedName name="Annual_cost_development_Central_cost">#REF!</definedName>
    <definedName name="Annual_cost_development_IT_staff" localSheetId="9">#REF!</definedName>
    <definedName name="Annual_cost_development_IT_staff" localSheetId="6">#REF!</definedName>
    <definedName name="Annual_cost_development_IT_staff" localSheetId="4">#REF!</definedName>
    <definedName name="Annual_cost_development_IT_staff">#REF!</definedName>
    <definedName name="Annual_cost_development_Voice" localSheetId="9">#REF!</definedName>
    <definedName name="Annual_cost_development_Voice" localSheetId="6">#REF!</definedName>
    <definedName name="Annual_cost_development_Voice" localSheetId="4">#REF!</definedName>
    <definedName name="Annual_cost_development_Voice">#REF!</definedName>
    <definedName name="Annual_cost_development_WAN" localSheetId="9">#REF!</definedName>
    <definedName name="Annual_cost_development_WAN" localSheetId="6">#REF!</definedName>
    <definedName name="Annual_cost_development_WAN" localSheetId="4">#REF!</definedName>
    <definedName name="Annual_cost_development_WAN">#REF!</definedName>
    <definedName name="Annual_cost_development_Workplace" localSheetId="9">#REF!</definedName>
    <definedName name="Annual_cost_development_Workplace" localSheetId="6">#REF!</definedName>
    <definedName name="Annual_cost_development_Workplace" localSheetId="4">#REF!</definedName>
    <definedName name="Annual_cost_development_Workplace">#REF!</definedName>
    <definedName name="ANot" localSheetId="9">#REF!</definedName>
    <definedName name="ANot" localSheetId="6">#REF!</definedName>
    <definedName name="ANot" localSheetId="4">#REF!</definedName>
    <definedName name="ANot">#REF!</definedName>
    <definedName name="ANotHide" localSheetId="9">#REF!</definedName>
    <definedName name="ANotHide" localSheetId="6">#REF!</definedName>
    <definedName name="ANotHide" localSheetId="4">#REF!</definedName>
    <definedName name="ANotHide">#REF!</definedName>
    <definedName name="Any_scope?">'[5]Calculations 1'!$C$462</definedName>
    <definedName name="AOper" localSheetId="12">#REF!</definedName>
    <definedName name="AOper" localSheetId="9">#REF!</definedName>
    <definedName name="AOper" localSheetId="6">#REF!</definedName>
    <definedName name="AOper" localSheetId="4">#REF!</definedName>
    <definedName name="AOper" localSheetId="10">#REF!</definedName>
    <definedName name="AOper">#REF!</definedName>
    <definedName name="AOperHide" localSheetId="12">#REF!</definedName>
    <definedName name="AOperHide" localSheetId="9">#REF!</definedName>
    <definedName name="AOperHide" localSheetId="6">#REF!</definedName>
    <definedName name="AOperHide" localSheetId="4">#REF!</definedName>
    <definedName name="AOperHide" localSheetId="10">#REF!</definedName>
    <definedName name="AOperHide">#REF!</definedName>
    <definedName name="AOpt" localSheetId="12">#REF!</definedName>
    <definedName name="AOpt" localSheetId="9">#REF!</definedName>
    <definedName name="AOpt" localSheetId="6">#REF!</definedName>
    <definedName name="AOpt" localSheetId="4">#REF!</definedName>
    <definedName name="AOpt" localSheetId="10">#REF!</definedName>
    <definedName name="AOpt">#REF!</definedName>
    <definedName name="AOptHide" localSheetId="9">#REF!</definedName>
    <definedName name="AOptHide" localSheetId="6">#REF!</definedName>
    <definedName name="AOptHide" localSheetId="4">#REF!</definedName>
    <definedName name="AOptHide">#REF!</definedName>
    <definedName name="AOther" localSheetId="9">#REF!</definedName>
    <definedName name="AOther" localSheetId="6">#REF!</definedName>
    <definedName name="AOther" localSheetId="4">#REF!</definedName>
    <definedName name="AOther">#REF!</definedName>
    <definedName name="AOtherHide" localSheetId="9">#REF!</definedName>
    <definedName name="AOtherHide" localSheetId="6">#REF!</definedName>
    <definedName name="AOtherHide" localSheetId="4">#REF!</definedName>
    <definedName name="AOtherHide">#REF!</definedName>
    <definedName name="APlan" localSheetId="9">#REF!</definedName>
    <definedName name="APlan" localSheetId="6">#REF!</definedName>
    <definedName name="APlan" localSheetId="4">#REF!</definedName>
    <definedName name="APlan">#REF!</definedName>
    <definedName name="APlanHide" localSheetId="9">#REF!</definedName>
    <definedName name="APlanHide" localSheetId="6">#REF!</definedName>
    <definedName name="APlanHide" localSheetId="4">#REF!</definedName>
    <definedName name="APlanHide">#REF!</definedName>
    <definedName name="Appl_annual_P1">'[5]3.3 BSS Applications'!$C$116</definedName>
    <definedName name="Appl_annual_P2">'[5]3.3 BSS Applications'!$E$116</definedName>
    <definedName name="Appl_assets_annual_P1">[5]Calculations!$L$164</definedName>
    <definedName name="Appl_assets_annual_P2">[5]Calculations!$L$165</definedName>
    <definedName name="Appl_contract_after_depr">'[5]3.3 BSS Applications'!$J$18</definedName>
    <definedName name="Appl_contract_procurement?">'[5]3.3 BSS Applications'!$C$18</definedName>
    <definedName name="Appl_contract_start_value">'[5]3.3 BSS Applications'!$E$18</definedName>
    <definedName name="Appl_contracts_annual_P1" localSheetId="12">'[5]3.3 BSS Applications'!#REF!</definedName>
    <definedName name="Appl_contracts_annual_P1" localSheetId="9">'[5]3.3 BSS Applications'!#REF!</definedName>
    <definedName name="Appl_contracts_annual_P1" localSheetId="6">'[5]3.3 BSS Applications'!#REF!</definedName>
    <definedName name="Appl_contracts_annual_P1" localSheetId="4">'[5]3.3 BSS Applications'!#REF!</definedName>
    <definedName name="Appl_contracts_annual_P1" localSheetId="10">'[5]3.3 BSS Applications'!#REF!</definedName>
    <definedName name="Appl_contracts_annual_P1">'[5]3.3 BSS Applications'!#REF!</definedName>
    <definedName name="Appl_contracts_annual_P2" localSheetId="12">'[5]3.3 BSS Applications'!#REF!</definedName>
    <definedName name="Appl_contracts_annual_P2" localSheetId="9">'[5]3.3 BSS Applications'!#REF!</definedName>
    <definedName name="Appl_contracts_annual_P2" localSheetId="6">'[5]3.3 BSS Applications'!#REF!</definedName>
    <definedName name="Appl_contracts_annual_P2" localSheetId="4">'[5]3.3 BSS Applications'!#REF!</definedName>
    <definedName name="Appl_contracts_annual_P2" localSheetId="10">'[5]3.3 BSS Applications'!#REF!</definedName>
    <definedName name="Appl_contracts_annual_P2">'[5]3.3 BSS Applications'!#REF!</definedName>
    <definedName name="Appl_contracts_takeover?" localSheetId="12">'[5]3.3 BSS Applications'!#REF!</definedName>
    <definedName name="Appl_contracts_takeover?" localSheetId="9">'[5]3.3 BSS Applications'!#REF!</definedName>
    <definedName name="Appl_contracts_takeover?" localSheetId="6">'[5]3.3 BSS Applications'!#REF!</definedName>
    <definedName name="Appl_contracts_takeover?" localSheetId="4">'[5]3.3 BSS Applications'!#REF!</definedName>
    <definedName name="Appl_contracts_takeover?" localSheetId="10">'[5]3.3 BSS Applications'!#REF!</definedName>
    <definedName name="Appl_contracts_takeover?">'[5]3.3 BSS Applications'!#REF!</definedName>
    <definedName name="Appl_costs_Y1">[5]Calculations!$K$149</definedName>
    <definedName name="Appl_costs_Y10">[5]Calculations!$K$158</definedName>
    <definedName name="Appl_costs_Y2">[5]Calculations!$K$150</definedName>
    <definedName name="Appl_costs_Y3">[5]Calculations!$K$151</definedName>
    <definedName name="Appl_costs_Y4">[5]Calculations!$K$152</definedName>
    <definedName name="Appl_costs_Y5">[5]Calculations!$K$153</definedName>
    <definedName name="Appl_costs_Y6">[5]Calculations!$K$154</definedName>
    <definedName name="Appl_costs_Y7">[5]Calculations!$K$155</definedName>
    <definedName name="Appl_costs_Y8">[5]Calculations!$K$156</definedName>
    <definedName name="Appl_costs_Y9">[5]Calculations!$K$157</definedName>
    <definedName name="Appl_datacenter_1_serv_P1">'[5]3.3 BSS Applications'!$D$71</definedName>
    <definedName name="Appl_datacenter_1_serv_P2">'[5]3.3 BSS Applications'!$H$71</definedName>
    <definedName name="Appl_datacenter_2_serv_P1">'[5]3.3 BSS Applications'!$D$72</definedName>
    <definedName name="Appl_datacenter_2_serv_P2">'[5]3.3 BSS Applications'!$H$72</definedName>
    <definedName name="Appl_datacenter_3_serv_P1">'[5]3.3 BSS Applications'!$D$73</definedName>
    <definedName name="Appl_datacenter_3_serv_P2">'[5]3.3 BSS Applications'!$H$73</definedName>
    <definedName name="Appl_datacenter_project_exit" localSheetId="12">'[5]3.3 BSS Applications'!#REF!</definedName>
    <definedName name="Appl_datacenter_project_exit" localSheetId="9">'[5]3.3 BSS Applications'!#REF!</definedName>
    <definedName name="Appl_datacenter_project_exit" localSheetId="6">'[5]3.3 BSS Applications'!#REF!</definedName>
    <definedName name="Appl_datacenter_project_exit" localSheetId="4">'[5]3.3 BSS Applications'!#REF!</definedName>
    <definedName name="Appl_datacenter_project_exit" localSheetId="10">'[5]3.3 BSS Applications'!#REF!</definedName>
    <definedName name="Appl_datacenter_project_exit">'[5]3.3 BSS Applications'!#REF!</definedName>
    <definedName name="Appl_datacenter_project_transformation" localSheetId="12">'[5]3.3 BSS Applications'!#REF!</definedName>
    <definedName name="Appl_datacenter_project_transformation" localSheetId="9">'[5]3.3 BSS Applications'!#REF!</definedName>
    <definedName name="Appl_datacenter_project_transformation" localSheetId="6">'[5]3.3 BSS Applications'!#REF!</definedName>
    <definedName name="Appl_datacenter_project_transformation" localSheetId="4">'[5]3.3 BSS Applications'!#REF!</definedName>
    <definedName name="Appl_datacenter_project_transformation" localSheetId="10">'[5]3.3 BSS Applications'!#REF!</definedName>
    <definedName name="Appl_datacenter_project_transformation">'[5]3.3 BSS Applications'!#REF!</definedName>
    <definedName name="Appl_datacenter_project_transition" localSheetId="12">'[5]3.3 BSS Applications'!#REF!</definedName>
    <definedName name="Appl_datacenter_project_transition" localSheetId="9">'[5]3.3 BSS Applications'!#REF!</definedName>
    <definedName name="Appl_datacenter_project_transition" localSheetId="6">'[5]3.3 BSS Applications'!#REF!</definedName>
    <definedName name="Appl_datacenter_project_transition" localSheetId="4">'[5]3.3 BSS Applications'!#REF!</definedName>
    <definedName name="Appl_datacenter_project_transition" localSheetId="10">'[5]3.3 BSS Applications'!#REF!</definedName>
    <definedName name="Appl_datacenter_project_transition">'[5]3.3 BSS Applications'!#REF!</definedName>
    <definedName name="Appl_dev_FTE_P1">'[5]3.3 BSS Applications'!$C$94</definedName>
    <definedName name="Appl_dev_FTE_P2">'[5]3.3 BSS Applications'!$E$94</definedName>
    <definedName name="Appl_dev_project_exit" localSheetId="12">'[5]3.3 BSS Applications'!#REF!</definedName>
    <definedName name="Appl_dev_project_exit" localSheetId="9">'[5]3.3 BSS Applications'!#REF!</definedName>
    <definedName name="Appl_dev_project_exit" localSheetId="6">'[5]3.3 BSS Applications'!#REF!</definedName>
    <definedName name="Appl_dev_project_exit" localSheetId="4">'[5]3.3 BSS Applications'!#REF!</definedName>
    <definedName name="Appl_dev_project_exit" localSheetId="10">'[5]3.3 BSS Applications'!#REF!</definedName>
    <definedName name="Appl_dev_project_exit">'[5]3.3 BSS Applications'!#REF!</definedName>
    <definedName name="Appl_dev_project_transformation" localSheetId="12">'[5]3.3 BSS Applications'!#REF!</definedName>
    <definedName name="Appl_dev_project_transformation" localSheetId="9">'[5]3.3 BSS Applications'!#REF!</definedName>
    <definedName name="Appl_dev_project_transformation" localSheetId="6">'[5]3.3 BSS Applications'!#REF!</definedName>
    <definedName name="Appl_dev_project_transformation" localSheetId="4">'[5]3.3 BSS Applications'!#REF!</definedName>
    <definedName name="Appl_dev_project_transformation" localSheetId="10">'[5]3.3 BSS Applications'!#REF!</definedName>
    <definedName name="Appl_dev_project_transformation">'[5]3.3 BSS Applications'!#REF!</definedName>
    <definedName name="Appl_dev_project_transition" localSheetId="12">'[5]3.3 BSS Applications'!#REF!</definedName>
    <definedName name="Appl_dev_project_transition" localSheetId="9">'[5]3.3 BSS Applications'!#REF!</definedName>
    <definedName name="Appl_dev_project_transition" localSheetId="6">'[5]3.3 BSS Applications'!#REF!</definedName>
    <definedName name="Appl_dev_project_transition" localSheetId="4">'[5]3.3 BSS Applications'!#REF!</definedName>
    <definedName name="Appl_dev_project_transition" localSheetId="10">'[5]3.3 BSS Applications'!#REF!</definedName>
    <definedName name="Appl_dev_project_transition">'[5]3.3 BSS Applications'!#REF!</definedName>
    <definedName name="Appl_excl_assets_annual_P1">'[5]3.3 BSS Applications'!$C$110:$D$113</definedName>
    <definedName name="Appl_excl_assets_annual_P2">'[5]3.3 BSS Applications'!$E$110:$F$113</definedName>
    <definedName name="Appl_excl_contract_licenses_assets_annual_P1">'[5]3.3 BSS Applications'!$C$110:$D$113</definedName>
    <definedName name="Appl_hosting_project_exit" localSheetId="12">'[5]3.3 BSS Applications'!#REF!</definedName>
    <definedName name="Appl_hosting_project_exit" localSheetId="9">'[5]3.3 BSS Applications'!#REF!</definedName>
    <definedName name="Appl_hosting_project_exit" localSheetId="6">'[5]3.3 BSS Applications'!#REF!</definedName>
    <definedName name="Appl_hosting_project_exit" localSheetId="4">'[5]3.3 BSS Applications'!#REF!</definedName>
    <definedName name="Appl_hosting_project_exit" localSheetId="10">'[5]3.3 BSS Applications'!#REF!</definedName>
    <definedName name="Appl_hosting_project_exit">'[5]3.3 BSS Applications'!#REF!</definedName>
    <definedName name="Appl_hosting_project_transformation" localSheetId="12">'[5]3.3 BSS Applications'!#REF!</definedName>
    <definedName name="Appl_hosting_project_transformation" localSheetId="9">'[5]3.3 BSS Applications'!#REF!</definedName>
    <definedName name="Appl_hosting_project_transformation" localSheetId="6">'[5]3.3 BSS Applications'!#REF!</definedName>
    <definedName name="Appl_hosting_project_transformation" localSheetId="4">'[5]3.3 BSS Applications'!#REF!</definedName>
    <definedName name="Appl_hosting_project_transformation" localSheetId="10">'[5]3.3 BSS Applications'!#REF!</definedName>
    <definedName name="Appl_hosting_project_transformation">'[5]3.3 BSS Applications'!#REF!</definedName>
    <definedName name="Appl_hosting_project_transition" localSheetId="12">'[5]3.3 BSS Applications'!#REF!</definedName>
    <definedName name="Appl_hosting_project_transition" localSheetId="9">'[5]3.3 BSS Applications'!#REF!</definedName>
    <definedName name="Appl_hosting_project_transition" localSheetId="6">'[5]3.3 BSS Applications'!#REF!</definedName>
    <definedName name="Appl_hosting_project_transition" localSheetId="4">'[5]3.3 BSS Applications'!#REF!</definedName>
    <definedName name="Appl_hosting_project_transition" localSheetId="10">'[5]3.3 BSS Applications'!#REF!</definedName>
    <definedName name="Appl_hosting_project_transition">'[5]3.3 BSS Applications'!#REF!</definedName>
    <definedName name="Appl_local_servers_C1_P1">'[5]3.3 BSS Applications'!$C$42</definedName>
    <definedName name="Appl_local_servers_C1_P2">'[5]3.3 BSS Applications'!$E$42</definedName>
    <definedName name="Appl_local_servers_C2_P1">'[5]3.3 BSS Applications'!$C$43</definedName>
    <definedName name="Appl_local_servers_C2_P2">'[5]3.3 BSS Applications'!$E$43</definedName>
    <definedName name="Appl_local_servers_C3_P1">'[5]3.3 BSS Applications'!$C$44</definedName>
    <definedName name="Appl_local_servers_C3_P2">'[5]3.3 BSS Applications'!$E$44</definedName>
    <definedName name="Appl_maint_FTE_P1">'[5]3.3 BSS Applications'!$C$93</definedName>
    <definedName name="Appl_maint_FTE_P2">'[5]3.3 BSS Applications'!$E$93</definedName>
    <definedName name="Appl_other_project_exit" localSheetId="12">'[5]3.3 BSS Applications'!#REF!</definedName>
    <definedName name="Appl_other_project_exit" localSheetId="9">'[5]3.3 BSS Applications'!#REF!</definedName>
    <definedName name="Appl_other_project_exit" localSheetId="6">'[5]3.3 BSS Applications'!#REF!</definedName>
    <definedName name="Appl_other_project_exit" localSheetId="4">'[5]3.3 BSS Applications'!#REF!</definedName>
    <definedName name="Appl_other_project_exit" localSheetId="10">'[5]3.3 BSS Applications'!#REF!</definedName>
    <definedName name="Appl_other_project_exit">'[5]3.3 BSS Applications'!#REF!</definedName>
    <definedName name="Appl_other_project_transformation" localSheetId="12">'[5]3.3 BSS Applications'!#REF!</definedName>
    <definedName name="Appl_other_project_transformation" localSheetId="9">'[5]3.3 BSS Applications'!#REF!</definedName>
    <definedName name="Appl_other_project_transformation" localSheetId="6">'[5]3.3 BSS Applications'!#REF!</definedName>
    <definedName name="Appl_other_project_transformation" localSheetId="4">'[5]3.3 BSS Applications'!#REF!</definedName>
    <definedName name="Appl_other_project_transformation" localSheetId="10">'[5]3.3 BSS Applications'!#REF!</definedName>
    <definedName name="Appl_other_project_transformation">'[5]3.3 BSS Applications'!#REF!</definedName>
    <definedName name="Appl_other_project_transition" localSheetId="12">'[5]3.3 BSS Applications'!#REF!</definedName>
    <definedName name="Appl_other_project_transition" localSheetId="9">'[5]3.3 BSS Applications'!#REF!</definedName>
    <definedName name="Appl_other_project_transition" localSheetId="6">'[5]3.3 BSS Applications'!#REF!</definedName>
    <definedName name="Appl_other_project_transition" localSheetId="4">'[5]3.3 BSS Applications'!#REF!</definedName>
    <definedName name="Appl_other_project_transition" localSheetId="10">'[5]3.3 BSS Applications'!#REF!</definedName>
    <definedName name="Appl_other_project_transition">'[5]3.3 BSS Applications'!#REF!</definedName>
    <definedName name="Appl_scen_section_0" localSheetId="12">#REF!</definedName>
    <definedName name="Appl_scen_section_0" localSheetId="9">#REF!</definedName>
    <definedName name="Appl_scen_section_0" localSheetId="6">#REF!</definedName>
    <definedName name="Appl_scen_section_0" localSheetId="4">#REF!</definedName>
    <definedName name="Appl_scen_section_0" localSheetId="10">#REF!</definedName>
    <definedName name="Appl_scen_section_0">#REF!</definedName>
    <definedName name="Appl_scen_section_1" localSheetId="12">#REF!</definedName>
    <definedName name="Appl_scen_section_1" localSheetId="9">#REF!</definedName>
    <definedName name="Appl_scen_section_1" localSheetId="6">#REF!</definedName>
    <definedName name="Appl_scen_section_1" localSheetId="4">#REF!</definedName>
    <definedName name="Appl_scen_section_1" localSheetId="10">#REF!</definedName>
    <definedName name="Appl_scen_section_1">#REF!</definedName>
    <definedName name="Appl_section_0">'[5]3.3 BSS Applications'!$C$1:$C$2</definedName>
    <definedName name="Appl_section_1">'[5]3.3 BSS Applications'!$B$5</definedName>
    <definedName name="Appl_section_2">'[5]3.3 BSS Applications'!$B$36</definedName>
    <definedName name="Appl_section_3">'[5]3.3 BSS Applications'!$B$66</definedName>
    <definedName name="Appl_section_4">'[5]3.3 BSS Applications'!$B$87</definedName>
    <definedName name="Appl_section_5">'[5]3.3 BSS Applications'!$B$105</definedName>
    <definedName name="Appl_servers_C1_share">'[5]3.3 BSS Applications'!$G$42</definedName>
    <definedName name="Appl_servers_C2_share">'[5]3.3 BSS Applications'!$G$43</definedName>
    <definedName name="Appl_servers_C3_share">'[5]3.3 BSS Applications'!$G$44</definedName>
    <definedName name="Appl_supp_FTE_P1">'[5]3.3 BSS Applications'!$C$95</definedName>
    <definedName name="Appl_supp_FTE_P2">'[5]3.3 BSS Applications'!$E$95</definedName>
    <definedName name="Appl_supp_project_exit" localSheetId="12">'[5]3.3 BSS Applications'!#REF!</definedName>
    <definedName name="Appl_supp_project_exit" localSheetId="9">'[5]3.3 BSS Applications'!#REF!</definedName>
    <definedName name="Appl_supp_project_exit" localSheetId="6">'[5]3.3 BSS Applications'!#REF!</definedName>
    <definedName name="Appl_supp_project_exit" localSheetId="4">'[5]3.3 BSS Applications'!#REF!</definedName>
    <definedName name="Appl_supp_project_exit" localSheetId="10">'[5]3.3 BSS Applications'!#REF!</definedName>
    <definedName name="Appl_supp_project_exit">'[5]3.3 BSS Applications'!#REF!</definedName>
    <definedName name="Appl_supp_project_transformation" localSheetId="12">'[5]3.3 BSS Applications'!#REF!</definedName>
    <definedName name="Appl_supp_project_transformation" localSheetId="9">'[5]3.3 BSS Applications'!#REF!</definedName>
    <definedName name="Appl_supp_project_transformation" localSheetId="6">'[5]3.3 BSS Applications'!#REF!</definedName>
    <definedName name="Appl_supp_project_transformation" localSheetId="4">'[5]3.3 BSS Applications'!#REF!</definedName>
    <definedName name="Appl_supp_project_transformation" localSheetId="10">'[5]3.3 BSS Applications'!#REF!</definedName>
    <definedName name="Appl_supp_project_transformation">'[5]3.3 BSS Applications'!#REF!</definedName>
    <definedName name="Appl_supp_project_transition" localSheetId="12">'[5]3.3 BSS Applications'!#REF!</definedName>
    <definedName name="Appl_supp_project_transition" localSheetId="9">'[5]3.3 BSS Applications'!#REF!</definedName>
    <definedName name="Appl_supp_project_transition" localSheetId="6">'[5]3.3 BSS Applications'!#REF!</definedName>
    <definedName name="Appl_supp_project_transition" localSheetId="4">'[5]3.3 BSS Applications'!#REF!</definedName>
    <definedName name="Appl_supp_project_transition" localSheetId="10">'[5]3.3 BSS Applications'!#REF!</definedName>
    <definedName name="Appl_supp_project_transition">'[5]3.3 BSS Applications'!#REF!</definedName>
    <definedName name="Application_cost_exit" localSheetId="12">#REF!</definedName>
    <definedName name="Application_cost_exit" localSheetId="9">#REF!</definedName>
    <definedName name="Application_cost_exit" localSheetId="6">#REF!</definedName>
    <definedName name="Application_cost_exit" localSheetId="4">#REF!</definedName>
    <definedName name="Application_cost_exit" localSheetId="10">#REF!</definedName>
    <definedName name="Application_cost_exit">#REF!</definedName>
    <definedName name="Application_cost_transformation" localSheetId="12">#REF!</definedName>
    <definedName name="Application_cost_transformation" localSheetId="9">#REF!</definedName>
    <definedName name="Application_cost_transformation" localSheetId="6">#REF!</definedName>
    <definedName name="Application_cost_transformation" localSheetId="4">#REF!</definedName>
    <definedName name="Application_cost_transformation" localSheetId="10">#REF!</definedName>
    <definedName name="Application_cost_transformation">#REF!</definedName>
    <definedName name="Application_cost_transition" localSheetId="12">#REF!</definedName>
    <definedName name="Application_cost_transition" localSheetId="9">#REF!</definedName>
    <definedName name="Application_cost_transition" localSheetId="6">#REF!</definedName>
    <definedName name="Application_cost_transition" localSheetId="4">#REF!</definedName>
    <definedName name="Application_cost_transition" localSheetId="10">#REF!</definedName>
    <definedName name="Application_cost_transition">#REF!</definedName>
    <definedName name="April" localSheetId="12">[6]Accruals!#REF!</definedName>
    <definedName name="April" localSheetId="9">[6]Accruals!#REF!</definedName>
    <definedName name="April" localSheetId="6">[6]Accruals!#REF!</definedName>
    <definedName name="April" localSheetId="4">[6]Accruals!#REF!</definedName>
    <definedName name="April" localSheetId="10">[6]Accruals!#REF!</definedName>
    <definedName name="April">[6]Accruals!#REF!</definedName>
    <definedName name="asd" localSheetId="12">#REF!</definedName>
    <definedName name="asd" localSheetId="9">#REF!</definedName>
    <definedName name="asd" localSheetId="6">#REF!</definedName>
    <definedName name="asd" localSheetId="4">#REF!</definedName>
    <definedName name="asd" localSheetId="10">#REF!</definedName>
    <definedName name="asd">#REF!</definedName>
    <definedName name="asdf" localSheetId="12">#REF!</definedName>
    <definedName name="asdf" localSheetId="9">#REF!</definedName>
    <definedName name="asdf" localSheetId="6">#REF!</definedName>
    <definedName name="asdf" localSheetId="4">#REF!</definedName>
    <definedName name="asdf" localSheetId="10">#REF!</definedName>
    <definedName name="asdf">#REF!</definedName>
    <definedName name="ASecond" localSheetId="12">#REF!</definedName>
    <definedName name="ASecond" localSheetId="9">#REF!</definedName>
    <definedName name="ASecond" localSheetId="6">#REF!</definedName>
    <definedName name="ASecond" localSheetId="4">#REF!</definedName>
    <definedName name="ASecond" localSheetId="10">#REF!</definedName>
    <definedName name="ASecond">#REF!</definedName>
    <definedName name="ASecondHide" localSheetId="9">#REF!</definedName>
    <definedName name="ASecondHide" localSheetId="6">#REF!</definedName>
    <definedName name="ASecondHide" localSheetId="4">#REF!</definedName>
    <definedName name="ASecondHide">#REF!</definedName>
    <definedName name="AServ" localSheetId="9">#REF!</definedName>
    <definedName name="AServ" localSheetId="6">#REF!</definedName>
    <definedName name="AServ" localSheetId="4">#REF!</definedName>
    <definedName name="AServ">#REF!</definedName>
    <definedName name="AServiceHide" localSheetId="9">#REF!</definedName>
    <definedName name="AServiceHide" localSheetId="6">#REF!</definedName>
    <definedName name="AServiceHide" localSheetId="4">#REF!</definedName>
    <definedName name="AServiceHide">#REF!</definedName>
    <definedName name="Assets_appl_after_depr">'[5]3.3 BSS Applications'!$J$24</definedName>
    <definedName name="Assets_appl_procurement?">'[5]3.3 BSS Applications'!$C$24</definedName>
    <definedName name="Assets_appl_project_procurement?" localSheetId="12">'[5]3.3 BSS Applications'!#REF!</definedName>
    <definedName name="Assets_appl_project_procurement?" localSheetId="9">'[5]3.3 BSS Applications'!#REF!</definedName>
    <definedName name="Assets_appl_project_procurement?" localSheetId="6">'[5]3.3 BSS Applications'!#REF!</definedName>
    <definedName name="Assets_appl_project_procurement?" localSheetId="4">'[5]3.3 BSS Applications'!#REF!</definedName>
    <definedName name="Assets_appl_project_procurement?" localSheetId="10">'[5]3.3 BSS Applications'!#REF!</definedName>
    <definedName name="Assets_appl_project_procurement?">'[5]3.3 BSS Applications'!#REF!</definedName>
    <definedName name="Assets_appl_start_value">'[5]3.3 BSS Applications'!$E$24</definedName>
    <definedName name="Assets_Infrastructure_after_depr">'[5]3.2 Workplace and infra'!$J$86</definedName>
    <definedName name="Assets_Infrastructure_procurement?">'[5]3.2 Workplace and infra'!$C$86</definedName>
    <definedName name="Assets_Infrastructure_start_value">'[5]3.2 Workplace and infra'!$E$86</definedName>
    <definedName name="ASW">#N/A</definedName>
    <definedName name="ASW_2">#N/A</definedName>
    <definedName name="ATech" localSheetId="12">#REF!</definedName>
    <definedName name="ATech" localSheetId="9">#REF!</definedName>
    <definedName name="ATech" localSheetId="6">#REF!</definedName>
    <definedName name="ATech" localSheetId="4">#REF!</definedName>
    <definedName name="ATech" localSheetId="10">#REF!</definedName>
    <definedName name="ATech">#REF!</definedName>
    <definedName name="ATechHide" localSheetId="12">#REF!</definedName>
    <definedName name="ATechHide" localSheetId="9">#REF!</definedName>
    <definedName name="ATechHide" localSheetId="6">#REF!</definedName>
    <definedName name="ATechHide" localSheetId="4">#REF!</definedName>
    <definedName name="ATechHide" localSheetId="10">#REF!</definedName>
    <definedName name="ATechHide">#REF!</definedName>
    <definedName name="August" localSheetId="12">[6]Accruals!#REF!</definedName>
    <definedName name="August" localSheetId="9">[6]Accruals!#REF!</definedName>
    <definedName name="August" localSheetId="6">[6]Accruals!#REF!</definedName>
    <definedName name="August" localSheetId="4">[6]Accruals!#REF!</definedName>
    <definedName name="August" localSheetId="10">[6]Accruals!#REF!</definedName>
    <definedName name="August">[6]Accruals!#REF!</definedName>
    <definedName name="Availability_levels">'[5]Calculations 1'!$B$98:$B$100</definedName>
    <definedName name="avc" localSheetId="12">#REF!</definedName>
    <definedName name="avc" localSheetId="9">#REF!</definedName>
    <definedName name="avc" localSheetId="6">#REF!</definedName>
    <definedName name="avc" localSheetId="4">#REF!</definedName>
    <definedName name="avc" localSheetId="10">#REF!</definedName>
    <definedName name="avc">#REF!</definedName>
    <definedName name="AVendor" localSheetId="12">#REF!</definedName>
    <definedName name="AVendor" localSheetId="9">#REF!</definedName>
    <definedName name="AVendor" localSheetId="6">#REF!</definedName>
    <definedName name="AVendor" localSheetId="4">#REF!</definedName>
    <definedName name="AVendor" localSheetId="10">#REF!</definedName>
    <definedName name="AVendor">#REF!</definedName>
    <definedName name="AVendorHide" localSheetId="12">#REF!</definedName>
    <definedName name="AVendorHide" localSheetId="9">#REF!</definedName>
    <definedName name="AVendorHide" localSheetId="6">#REF!</definedName>
    <definedName name="AVendorHide" localSheetId="4">#REF!</definedName>
    <definedName name="AVendorHide" localSheetId="10">#REF!</definedName>
    <definedName name="AVendorHide">#REF!</definedName>
    <definedName name="B" localSheetId="9">#REF!</definedName>
    <definedName name="B" localSheetId="6">#REF!</definedName>
    <definedName name="B" localSheetId="4">#REF!</definedName>
    <definedName name="B">#REF!</definedName>
    <definedName name="B0" localSheetId="9">#REF!</definedName>
    <definedName name="B0" localSheetId="6">#REF!</definedName>
    <definedName name="B0" localSheetId="4">#REF!</definedName>
    <definedName name="B0">#REF!</definedName>
    <definedName name="BApp" localSheetId="9">#REF!</definedName>
    <definedName name="BApp" localSheetId="6">#REF!</definedName>
    <definedName name="BApp" localSheetId="4">#REF!</definedName>
    <definedName name="BApp">#REF!</definedName>
    <definedName name="Base_OM" localSheetId="12">[7]Input!#REF!</definedName>
    <definedName name="Base_OM" localSheetId="9">[7]Input!#REF!</definedName>
    <definedName name="Base_OM" localSheetId="6">[7]Input!#REF!</definedName>
    <definedName name="Base_OM" localSheetId="4">[7]Input!#REF!</definedName>
    <definedName name="Base_OM" localSheetId="10">[7]Input!#REF!</definedName>
    <definedName name="Base_OM">[7]Input!#REF!</definedName>
    <definedName name="BCS" localSheetId="12">#REF!</definedName>
    <definedName name="BCS" localSheetId="9">#REF!</definedName>
    <definedName name="BCS" localSheetId="6">#REF!</definedName>
    <definedName name="BCS" localSheetId="4">#REF!</definedName>
    <definedName name="BCS" localSheetId="10">#REF!</definedName>
    <definedName name="BCS">#REF!</definedName>
    <definedName name="BCSMKT" localSheetId="12">#REF!</definedName>
    <definedName name="BCSMKT" localSheetId="9">#REF!</definedName>
    <definedName name="BCSMKT" localSheetId="6">#REF!</definedName>
    <definedName name="BCSMKT" localSheetId="4">#REF!</definedName>
    <definedName name="BCSMKT" localSheetId="10">#REF!</definedName>
    <definedName name="BCSMKT">#REF!</definedName>
    <definedName name="BCust" localSheetId="12">#REF!</definedName>
    <definedName name="BCust" localSheetId="9">#REF!</definedName>
    <definedName name="BCust" localSheetId="6">#REF!</definedName>
    <definedName name="BCust" localSheetId="4">#REF!</definedName>
    <definedName name="BCust" localSheetId="10">#REF!</definedName>
    <definedName name="BCust">#REF!</definedName>
    <definedName name="BField" localSheetId="9">#REF!</definedName>
    <definedName name="BField" localSheetId="6">#REF!</definedName>
    <definedName name="BField" localSheetId="4">#REF!</definedName>
    <definedName name="BField">#REF!</definedName>
    <definedName name="BFirst" localSheetId="9">#REF!</definedName>
    <definedName name="BFirst" localSheetId="6">#REF!</definedName>
    <definedName name="BFirst" localSheetId="4">#REF!</definedName>
    <definedName name="BFirst">#REF!</definedName>
    <definedName name="BHelp" localSheetId="9">#REF!</definedName>
    <definedName name="BHelp" localSheetId="6">#REF!</definedName>
    <definedName name="BHelp" localSheetId="4">#REF!</definedName>
    <definedName name="BHelp">#REF!</definedName>
    <definedName name="BHide" localSheetId="9">#REF!</definedName>
    <definedName name="BHide" localSheetId="6">#REF!</definedName>
    <definedName name="BHide" localSheetId="4">#REF!</definedName>
    <definedName name="BHide">#REF!</definedName>
    <definedName name="BImp" localSheetId="9">#REF!</definedName>
    <definedName name="BImp" localSheetId="6">#REF!</definedName>
    <definedName name="BImp" localSheetId="4">#REF!</definedName>
    <definedName name="BImp">#REF!</definedName>
    <definedName name="BlanksRange" localSheetId="9">#REF!</definedName>
    <definedName name="BlanksRange" localSheetId="6">#REF!</definedName>
    <definedName name="BlanksRange" localSheetId="4">#REF!</definedName>
    <definedName name="BlanksRange">#REF!</definedName>
    <definedName name="BOARDAPPROVAL" localSheetId="12">[8]Sheet1!$A$11:$A$14</definedName>
    <definedName name="BOARDAPPROVAL">[8]Sheet1!$A$11:$A$14</definedName>
    <definedName name="BOper" localSheetId="12">#REF!</definedName>
    <definedName name="BOper" localSheetId="9">#REF!</definedName>
    <definedName name="BOper" localSheetId="6">#REF!</definedName>
    <definedName name="BOper" localSheetId="4">#REF!</definedName>
    <definedName name="BOper" localSheetId="10">#REF!</definedName>
    <definedName name="BOper">#REF!</definedName>
    <definedName name="BOpt" localSheetId="12">#REF!</definedName>
    <definedName name="BOpt" localSheetId="9">#REF!</definedName>
    <definedName name="BOpt" localSheetId="6">#REF!</definedName>
    <definedName name="BOpt" localSheetId="4">#REF!</definedName>
    <definedName name="BOpt" localSheetId="10">#REF!</definedName>
    <definedName name="BOpt">#REF!</definedName>
    <definedName name="BOther" localSheetId="12">#REF!</definedName>
    <definedName name="BOther" localSheetId="9">#REF!</definedName>
    <definedName name="BOther" localSheetId="6">#REF!</definedName>
    <definedName name="BOther" localSheetId="4">#REF!</definedName>
    <definedName name="BOther" localSheetId="10">#REF!</definedName>
    <definedName name="BOther">#REF!</definedName>
    <definedName name="BPlan" localSheetId="9">#REF!</definedName>
    <definedName name="BPlan" localSheetId="6">#REF!</definedName>
    <definedName name="BPlan" localSheetId="4">#REF!</definedName>
    <definedName name="BPlan">#REF!</definedName>
    <definedName name="bsd_bal_sheet" localSheetId="9">#REF!</definedName>
    <definedName name="bsd_bal_sheet" localSheetId="6">#REF!</definedName>
    <definedName name="bsd_bal_sheet" localSheetId="4">#REF!</definedName>
    <definedName name="bsd_bal_sheet">#REF!</definedName>
    <definedName name="bsd_cash_flow" localSheetId="9">#REF!</definedName>
    <definedName name="bsd_cash_flow" localSheetId="6">#REF!</definedName>
    <definedName name="bsd_cash_flow" localSheetId="4">#REF!</definedName>
    <definedName name="bsd_cash_flow">#REF!</definedName>
    <definedName name="bsd_profit_and_loss" localSheetId="9">#REF!</definedName>
    <definedName name="bsd_profit_and_loss" localSheetId="6">#REF!</definedName>
    <definedName name="bsd_profit_and_loss" localSheetId="4">#REF!</definedName>
    <definedName name="bsd_profit_and_loss">#REF!</definedName>
    <definedName name="BSecond" localSheetId="9">#REF!</definedName>
    <definedName name="BSecond" localSheetId="6">#REF!</definedName>
    <definedName name="BSecond" localSheetId="4">#REF!</definedName>
    <definedName name="BSecond">#REF!</definedName>
    <definedName name="BServ" localSheetId="9">#REF!</definedName>
    <definedName name="BServ" localSheetId="6">#REF!</definedName>
    <definedName name="BServ" localSheetId="4">#REF!</definedName>
    <definedName name="BServ">#REF!</definedName>
    <definedName name="BSS_ASW_RG10">#N/A</definedName>
    <definedName name="BSS_ASW_RG10_2">#N/A</definedName>
    <definedName name="BSS_Features">#N/A</definedName>
    <definedName name="BSS_Features_2">#N/A</definedName>
    <definedName name="BTech" localSheetId="12">#REF!</definedName>
    <definedName name="BTech" localSheetId="9">#REF!</definedName>
    <definedName name="BTech" localSheetId="6">#REF!</definedName>
    <definedName name="BTech" localSheetId="4">#REF!</definedName>
    <definedName name="BTech" localSheetId="10">#REF!</definedName>
    <definedName name="BTech">#REF!</definedName>
    <definedName name="BTS_1800MHz">#N/A</definedName>
    <definedName name="BTS_1800MHz_2">#N/A</definedName>
    <definedName name="BTS_1800MHz_expansion">#N/A</definedName>
    <definedName name="BTS_1800MHz_expansion_2">#N/A</definedName>
    <definedName name="BTS_1800MHz_swap_expansion">#N/A</definedName>
    <definedName name="BTS_1800MHz_swap_expansion_2">#N/A</definedName>
    <definedName name="BTS_900MHz">#N/A</definedName>
    <definedName name="BTS_900MHz_2">#N/A</definedName>
    <definedName name="BTS_900MHz_expansion">#N/A</definedName>
    <definedName name="BTS_900MHz_expansion_2">#N/A</definedName>
    <definedName name="BTS_900MHz_swap">#N/A</definedName>
    <definedName name="BTS_900MHz_swap_2">#N/A</definedName>
    <definedName name="Business">[9]KPIs!$D$4</definedName>
    <definedName name="BVendor" localSheetId="12">#REF!</definedName>
    <definedName name="BVendor" localSheetId="9">#REF!</definedName>
    <definedName name="BVendor" localSheetId="6">#REF!</definedName>
    <definedName name="BVendor" localSheetId="4">#REF!</definedName>
    <definedName name="BVendor" localSheetId="10">#REF!</definedName>
    <definedName name="BVendor">#REF!</definedName>
    <definedName name="C_" localSheetId="12">#REF!</definedName>
    <definedName name="C_" localSheetId="9">#REF!</definedName>
    <definedName name="C_" localSheetId="6">#REF!</definedName>
    <definedName name="C_" localSheetId="4">#REF!</definedName>
    <definedName name="C_" localSheetId="10">#REF!</definedName>
    <definedName name="C_">#REF!</definedName>
    <definedName name="Cables" localSheetId="10">OFFSET('[4]RAD-DXC'!$D$1,0,0,COUNTA('[4]RAD-DXC'!$D$1:$D$65536),1)</definedName>
    <definedName name="Cables">OFFSET('[4]RAD-DXC'!$D$1,0,0,COUNTA('[4]RAD-DXC'!$D$1:$D$65536),1)</definedName>
    <definedName name="CAll" localSheetId="12">#REF!</definedName>
    <definedName name="CAll" localSheetId="9">#REF!</definedName>
    <definedName name="CAll" localSheetId="6">#REF!</definedName>
    <definedName name="CAll" localSheetId="4">#REF!</definedName>
    <definedName name="CAll" localSheetId="10">#REF!</definedName>
    <definedName name="CAll">#REF!</definedName>
    <definedName name="CAllHide" localSheetId="12">#REF!</definedName>
    <definedName name="CAllHide" localSheetId="9">#REF!</definedName>
    <definedName name="CAllHide" localSheetId="6">#REF!</definedName>
    <definedName name="CAllHide" localSheetId="4">#REF!</definedName>
    <definedName name="CAllHide" localSheetId="10">#REF!</definedName>
    <definedName name="CAllHide">#REF!</definedName>
    <definedName name="CAPCAT" localSheetId="12">[8]Sheet1!$A$2:$A$8</definedName>
    <definedName name="CAPCAT">[8]Sheet1!$A$2:$A$8</definedName>
    <definedName name="CApp" localSheetId="12">#REF!</definedName>
    <definedName name="CApp" localSheetId="9">#REF!</definedName>
    <definedName name="CApp" localSheetId="6">#REF!</definedName>
    <definedName name="CApp" localSheetId="4">#REF!</definedName>
    <definedName name="CApp" localSheetId="10">#REF!</definedName>
    <definedName name="CApp">#REF!</definedName>
    <definedName name="Case_description">'[5]Calculations 1'!$B$10</definedName>
    <definedName name="CCust" localSheetId="12">#REF!</definedName>
    <definedName name="CCust" localSheetId="9">#REF!</definedName>
    <definedName name="CCust" localSheetId="6">#REF!</definedName>
    <definedName name="CCust" localSheetId="4">#REF!</definedName>
    <definedName name="CCust" localSheetId="10">#REF!</definedName>
    <definedName name="CCust">#REF!</definedName>
    <definedName name="CE_BCS_Microwave_Radio_PDH_Systems__FlexiHopper_Hub__M_Hopper__SRAL_XD__HW_Phase1" localSheetId="12">[10]Discount_Cockpit!$I$161</definedName>
    <definedName name="CE_BCS_Microwave_Radio_PDH_Systems__FlexiHopper_Hub__M_Hopper__SRAL_XD__HW_Phase1">[10]Discount_Cockpit!$I$161</definedName>
    <definedName name="CE_BCS_Microwave_Radio_PDH_Systems__FlexiHopper_Hub__M_Hopper__SRAL_XD__HW_Phase10" localSheetId="12">[10]Discount_Cockpit!$R$161</definedName>
    <definedName name="CE_BCS_Microwave_Radio_PDH_Systems__FlexiHopper_Hub__M_Hopper__SRAL_XD__HW_Phase10">[10]Discount_Cockpit!$R$161</definedName>
    <definedName name="CE_BCS_Microwave_Radio_PDH_Systems__FlexiHopper_Hub__M_Hopper__SRAL_XD__HW_Phase2" localSheetId="12">[10]Discount_Cockpit!$J$161</definedName>
    <definedName name="CE_BCS_Microwave_Radio_PDH_Systems__FlexiHopper_Hub__M_Hopper__SRAL_XD__HW_Phase2">[10]Discount_Cockpit!$J$161</definedName>
    <definedName name="CE_BCS_Microwave_Radio_PDH_Systems__FlexiHopper_Hub__M_Hopper__SRAL_XD__HW_Phase3" localSheetId="12">[10]Discount_Cockpit!$K$161</definedName>
    <definedName name="CE_BCS_Microwave_Radio_PDH_Systems__FlexiHopper_Hub__M_Hopper__SRAL_XD__HW_Phase3">[10]Discount_Cockpit!$K$161</definedName>
    <definedName name="CE_BCS_Microwave_Radio_PDH_Systems__FlexiHopper_Hub__M_Hopper__SRAL_XD__HW_Phase4" localSheetId="12">[10]Discount_Cockpit!$L$161</definedName>
    <definedName name="CE_BCS_Microwave_Radio_PDH_Systems__FlexiHopper_Hub__M_Hopper__SRAL_XD__HW_Phase4">[10]Discount_Cockpit!$L$161</definedName>
    <definedName name="CE_BCS_Microwave_Radio_PDH_Systems__FlexiHopper_Hub__M_Hopper__SRAL_XD__HW_Phase5" localSheetId="12">[10]Discount_Cockpit!$M$161</definedName>
    <definedName name="CE_BCS_Microwave_Radio_PDH_Systems__FlexiHopper_Hub__M_Hopper__SRAL_XD__HW_Phase5">[10]Discount_Cockpit!$M$161</definedName>
    <definedName name="CE_BCS_Microwave_Radio_PDH_Systems__FlexiHopper_Hub__M_Hopper__SRAL_XD__HW_Phase6" localSheetId="12">[10]Discount_Cockpit!$N$161</definedName>
    <definedName name="CE_BCS_Microwave_Radio_PDH_Systems__FlexiHopper_Hub__M_Hopper__SRAL_XD__HW_Phase6">[10]Discount_Cockpit!$N$161</definedName>
    <definedName name="CE_BCS_Microwave_Radio_PDH_Systems__FlexiHopper_Hub__M_Hopper__SRAL_XD__HW_Phase7" localSheetId="12">[10]Discount_Cockpit!$O$161</definedName>
    <definedName name="CE_BCS_Microwave_Radio_PDH_Systems__FlexiHopper_Hub__M_Hopper__SRAL_XD__HW_Phase7">[10]Discount_Cockpit!$O$161</definedName>
    <definedName name="CE_BCS_Microwave_Radio_PDH_Systems__FlexiHopper_Hub__M_Hopper__SRAL_XD__HW_Phase8" localSheetId="12">[10]Discount_Cockpit!$P$161</definedName>
    <definedName name="CE_BCS_Microwave_Radio_PDH_Systems__FlexiHopper_Hub__M_Hopper__SRAL_XD__HW_Phase8">[10]Discount_Cockpit!$P$161</definedName>
    <definedName name="CE_BCS_Microwave_Radio_PDH_Systems__FlexiHopper_Hub__M_Hopper__SRAL_XD__HW_Phase9" localSheetId="12">[10]Discount_Cockpit!$Q$161</definedName>
    <definedName name="CE_BCS_Microwave_Radio_PDH_Systems__FlexiHopper_Hub__M_Hopper__SRAL_XD__HW_Phase9">[10]Discount_Cockpit!$Q$161</definedName>
    <definedName name="CE_BCS_Microwave_Radio_PDH_Systems__FlexiHopper_Hub__M_Hopper__SRAL_XD__SW_Phase1" localSheetId="12">[10]Discount_Cockpit!$I$163</definedName>
    <definedName name="CE_BCS_Microwave_Radio_PDH_Systems__FlexiHopper_Hub__M_Hopper__SRAL_XD__SW_Phase1">[10]Discount_Cockpit!$I$163</definedName>
    <definedName name="CE_BCS_Microwave_Radio_PDH_Systems__FlexiHopper_Hub__M_Hopper__SRAL_XD__SW_Phase10" localSheetId="12">[10]Discount_Cockpit!$R$163</definedName>
    <definedName name="CE_BCS_Microwave_Radio_PDH_Systems__FlexiHopper_Hub__M_Hopper__SRAL_XD__SW_Phase10">[10]Discount_Cockpit!$R$163</definedName>
    <definedName name="CE_BCS_Microwave_Radio_PDH_Systems__FlexiHopper_Hub__M_Hopper__SRAL_XD__SW_Phase2" localSheetId="12">[10]Discount_Cockpit!$J$163</definedName>
    <definedName name="CE_BCS_Microwave_Radio_PDH_Systems__FlexiHopper_Hub__M_Hopper__SRAL_XD__SW_Phase2">[10]Discount_Cockpit!$J$163</definedName>
    <definedName name="CE_BCS_Microwave_Radio_PDH_Systems__FlexiHopper_Hub__M_Hopper__SRAL_XD__SW_Phase3" localSheetId="12">[10]Discount_Cockpit!$K$163</definedName>
    <definedName name="CE_BCS_Microwave_Radio_PDH_Systems__FlexiHopper_Hub__M_Hopper__SRAL_XD__SW_Phase3">[10]Discount_Cockpit!$K$163</definedName>
    <definedName name="CE_BCS_Microwave_Radio_PDH_Systems__FlexiHopper_Hub__M_Hopper__SRAL_XD__SW_Phase4" localSheetId="12">[10]Discount_Cockpit!$L$163</definedName>
    <definedName name="CE_BCS_Microwave_Radio_PDH_Systems__FlexiHopper_Hub__M_Hopper__SRAL_XD__SW_Phase4">[10]Discount_Cockpit!$L$163</definedName>
    <definedName name="CE_BCS_Microwave_Radio_PDH_Systems__FlexiHopper_Hub__M_Hopper__SRAL_XD__SW_Phase5" localSheetId="12">[10]Discount_Cockpit!$M$163</definedName>
    <definedName name="CE_BCS_Microwave_Radio_PDH_Systems__FlexiHopper_Hub__M_Hopper__SRAL_XD__SW_Phase5">[10]Discount_Cockpit!$M$163</definedName>
    <definedName name="CE_BCS_Microwave_Radio_PDH_Systems__FlexiHopper_Hub__M_Hopper__SRAL_XD__SW_Phase6" localSheetId="12">[10]Discount_Cockpit!$N$163</definedName>
    <definedName name="CE_BCS_Microwave_Radio_PDH_Systems__FlexiHopper_Hub__M_Hopper__SRAL_XD__SW_Phase6">[10]Discount_Cockpit!$N$163</definedName>
    <definedName name="CE_BCS_Microwave_Radio_PDH_Systems__FlexiHopper_Hub__M_Hopper__SRAL_XD__SW_Phase7" localSheetId="12">[10]Discount_Cockpit!$O$163</definedName>
    <definedName name="CE_BCS_Microwave_Radio_PDH_Systems__FlexiHopper_Hub__M_Hopper__SRAL_XD__SW_Phase7">[10]Discount_Cockpit!$O$163</definedName>
    <definedName name="CE_BCS_Microwave_Radio_PDH_Systems__FlexiHopper_Hub__M_Hopper__SRAL_XD__SW_Phase8" localSheetId="12">[10]Discount_Cockpit!$P$163</definedName>
    <definedName name="CE_BCS_Microwave_Radio_PDH_Systems__FlexiHopper_Hub__M_Hopper__SRAL_XD__SW_Phase8">[10]Discount_Cockpit!$P$163</definedName>
    <definedName name="CE_BCS_Microwave_Radio_PDH_Systems__FlexiHopper_Hub__M_Hopper__SRAL_XD__SW_Phase9" localSheetId="12">[10]Discount_Cockpit!$Q$163</definedName>
    <definedName name="CE_BCS_Microwave_Radio_PDH_Systems__FlexiHopper_Hub__M_Hopper__SRAL_XD__SW_Phase9">[10]Discount_Cockpit!$Q$163</definedName>
    <definedName name="CE_CC_Converged_Internet_Connections_GGSN__Flexi_ISN__HW_Phase1" localSheetId="12">[10]Discount_Cockpit!$I$139</definedName>
    <definedName name="CE_CC_Converged_Internet_Connections_GGSN__Flexi_ISN__HW_Phase1">[10]Discount_Cockpit!$I$139</definedName>
    <definedName name="CE_CC_Converged_Internet_Connections_GGSN__Flexi_ISN__HW_Phase10" localSheetId="12">[10]Discount_Cockpit!$R$139</definedName>
    <definedName name="CE_CC_Converged_Internet_Connections_GGSN__Flexi_ISN__HW_Phase10">[10]Discount_Cockpit!$R$139</definedName>
    <definedName name="CE_CC_Converged_Internet_Connections_GGSN__Flexi_ISN__HW_Phase2" localSheetId="12">[10]Discount_Cockpit!$J$139</definedName>
    <definedName name="CE_CC_Converged_Internet_Connections_GGSN__Flexi_ISN__HW_Phase2">[10]Discount_Cockpit!$J$139</definedName>
    <definedName name="CE_CC_Converged_Internet_Connections_GGSN__Flexi_ISN__HW_Phase3" localSheetId="12">[10]Discount_Cockpit!$K$139</definedName>
    <definedName name="CE_CC_Converged_Internet_Connections_GGSN__Flexi_ISN__HW_Phase3">[10]Discount_Cockpit!$K$139</definedName>
    <definedName name="CE_CC_Converged_Internet_Connections_GGSN__Flexi_ISN__HW_Phase4" localSheetId="12">[10]Discount_Cockpit!$L$139</definedName>
    <definedName name="CE_CC_Converged_Internet_Connections_GGSN__Flexi_ISN__HW_Phase4">[10]Discount_Cockpit!$L$139</definedName>
    <definedName name="CE_CC_Converged_Internet_Connections_GGSN__Flexi_ISN__HW_Phase5" localSheetId="12">[10]Discount_Cockpit!$M$139</definedName>
    <definedName name="CE_CC_Converged_Internet_Connections_GGSN__Flexi_ISN__HW_Phase5">[10]Discount_Cockpit!$M$139</definedName>
    <definedName name="CE_CC_Converged_Internet_Connections_GGSN__Flexi_ISN__HW_Phase6" localSheetId="12">[10]Discount_Cockpit!$N$139</definedName>
    <definedName name="CE_CC_Converged_Internet_Connections_GGSN__Flexi_ISN__HW_Phase6">[10]Discount_Cockpit!$N$139</definedName>
    <definedName name="CE_CC_Converged_Internet_Connections_GGSN__Flexi_ISN__HW_Phase7" localSheetId="12">[10]Discount_Cockpit!$O$139</definedName>
    <definedName name="CE_CC_Converged_Internet_Connections_GGSN__Flexi_ISN__HW_Phase7">[10]Discount_Cockpit!$O$139</definedName>
    <definedName name="CE_CC_Converged_Internet_Connections_GGSN__Flexi_ISN__HW_Phase8" localSheetId="12">[10]Discount_Cockpit!$P$139</definedName>
    <definedName name="CE_CC_Converged_Internet_Connections_GGSN__Flexi_ISN__HW_Phase8">[10]Discount_Cockpit!$P$139</definedName>
    <definedName name="CE_CC_Converged_Internet_Connections_GGSN__Flexi_ISN__HW_Phase9" localSheetId="12">[10]Discount_Cockpit!$Q$139</definedName>
    <definedName name="CE_CC_Converged_Internet_Connections_GGSN__Flexi_ISN__HW_Phase9">[10]Discount_Cockpit!$Q$139</definedName>
    <definedName name="CE_CC_Converged_Internet_Connections_GGSN__Flexi_ISN__SW_Phase1" localSheetId="12">[10]Discount_Cockpit!$I$141</definedName>
    <definedName name="CE_CC_Converged_Internet_Connections_GGSN__Flexi_ISN__SW_Phase1">[10]Discount_Cockpit!$I$141</definedName>
    <definedName name="CE_CC_Converged_Internet_Connections_GGSN__Flexi_ISN__SW_Phase10" localSheetId="12">[10]Discount_Cockpit!$R$141</definedName>
    <definedName name="CE_CC_Converged_Internet_Connections_GGSN__Flexi_ISN__SW_Phase10">[10]Discount_Cockpit!$R$141</definedName>
    <definedName name="CE_CC_Converged_Internet_Connections_GGSN__Flexi_ISN__SW_Phase2" localSheetId="12">[10]Discount_Cockpit!$J$141</definedName>
    <definedName name="CE_CC_Converged_Internet_Connections_GGSN__Flexi_ISN__SW_Phase2">[10]Discount_Cockpit!$J$141</definedName>
    <definedName name="CE_CC_Converged_Internet_Connections_GGSN__Flexi_ISN__SW_Phase3" localSheetId="12">[10]Discount_Cockpit!$K$141</definedName>
    <definedName name="CE_CC_Converged_Internet_Connections_GGSN__Flexi_ISN__SW_Phase3">[10]Discount_Cockpit!$K$141</definedName>
    <definedName name="CE_CC_Converged_Internet_Connections_GGSN__Flexi_ISN__SW_Phase4" localSheetId="12">[10]Discount_Cockpit!$L$141</definedName>
    <definedName name="CE_CC_Converged_Internet_Connections_GGSN__Flexi_ISN__SW_Phase4">[10]Discount_Cockpit!$L$141</definedName>
    <definedName name="CE_CC_Converged_Internet_Connections_GGSN__Flexi_ISN__SW_Phase5" localSheetId="12">[10]Discount_Cockpit!$M$141</definedName>
    <definedName name="CE_CC_Converged_Internet_Connections_GGSN__Flexi_ISN__SW_Phase5">[10]Discount_Cockpit!$M$141</definedName>
    <definedName name="CE_CC_Converged_Internet_Connections_GGSN__Flexi_ISN__SW_Phase6" localSheetId="12">[10]Discount_Cockpit!$N$141</definedName>
    <definedName name="CE_CC_Converged_Internet_Connections_GGSN__Flexi_ISN__SW_Phase6">[10]Discount_Cockpit!$N$141</definedName>
    <definedName name="CE_CC_Converged_Internet_Connections_GGSN__Flexi_ISN__SW_Phase7" localSheetId="12">[10]Discount_Cockpit!$O$141</definedName>
    <definedName name="CE_CC_Converged_Internet_Connections_GGSN__Flexi_ISN__SW_Phase7">[10]Discount_Cockpit!$O$141</definedName>
    <definedName name="CE_CC_Converged_Internet_Connections_GGSN__Flexi_ISN__SW_Phase8" localSheetId="12">[10]Discount_Cockpit!$P$141</definedName>
    <definedName name="CE_CC_Converged_Internet_Connections_GGSN__Flexi_ISN__SW_Phase8">[10]Discount_Cockpit!$P$141</definedName>
    <definedName name="CE_CC_Converged_Internet_Connections_GGSN__Flexi_ISN__SW_Phase9" localSheetId="12">[10]Discount_Cockpit!$Q$141</definedName>
    <definedName name="CE_CC_Converged_Internet_Connections_GGSN__Flexi_ISN__SW_Phase9">[10]Discount_Cockpit!$Q$141</definedName>
    <definedName name="CE_CC_Converged_Internet_Connections_SGSN_HW_Phase1" localSheetId="12">[10]Discount_Cockpit!$I$134</definedName>
    <definedName name="CE_CC_Converged_Internet_Connections_SGSN_HW_Phase1">[10]Discount_Cockpit!$I$134</definedName>
    <definedName name="CE_CC_Converged_Internet_Connections_SGSN_HW_Phase10" localSheetId="12">[10]Discount_Cockpit!$R$134</definedName>
    <definedName name="CE_CC_Converged_Internet_Connections_SGSN_HW_Phase10">[10]Discount_Cockpit!$R$134</definedName>
    <definedName name="CE_CC_Converged_Internet_Connections_SGSN_HW_Phase2" localSheetId="12">[10]Discount_Cockpit!$J$134</definedName>
    <definedName name="CE_CC_Converged_Internet_Connections_SGSN_HW_Phase2">[10]Discount_Cockpit!$J$134</definedName>
    <definedName name="CE_CC_Converged_Internet_Connections_SGSN_HW_Phase3" localSheetId="12">[10]Discount_Cockpit!$K$134</definedName>
    <definedName name="CE_CC_Converged_Internet_Connections_SGSN_HW_Phase3">[10]Discount_Cockpit!$K$134</definedName>
    <definedName name="CE_CC_Converged_Internet_Connections_SGSN_HW_Phase4" localSheetId="12">[10]Discount_Cockpit!$L$134</definedName>
    <definedName name="CE_CC_Converged_Internet_Connections_SGSN_HW_Phase4">[10]Discount_Cockpit!$L$134</definedName>
    <definedName name="CE_CC_Converged_Internet_Connections_SGSN_HW_Phase5" localSheetId="12">[10]Discount_Cockpit!$M$134</definedName>
    <definedName name="CE_CC_Converged_Internet_Connections_SGSN_HW_Phase5">[10]Discount_Cockpit!$M$134</definedName>
    <definedName name="CE_CC_Converged_Internet_Connections_SGSN_HW_Phase6" localSheetId="12">[10]Discount_Cockpit!$N$134</definedName>
    <definedName name="CE_CC_Converged_Internet_Connections_SGSN_HW_Phase6">[10]Discount_Cockpit!$N$134</definedName>
    <definedName name="CE_CC_Converged_Internet_Connections_SGSN_HW_Phase7" localSheetId="12">[10]Discount_Cockpit!$O$134</definedName>
    <definedName name="CE_CC_Converged_Internet_Connections_SGSN_HW_Phase7">[10]Discount_Cockpit!$O$134</definedName>
    <definedName name="CE_CC_Converged_Internet_Connections_SGSN_HW_Phase8" localSheetId="12">[10]Discount_Cockpit!$P$134</definedName>
    <definedName name="CE_CC_Converged_Internet_Connections_SGSN_HW_Phase8">[10]Discount_Cockpit!$P$134</definedName>
    <definedName name="CE_CC_Converged_Internet_Connections_SGSN_HW_Phase9" localSheetId="12">[10]Discount_Cockpit!$Q$134</definedName>
    <definedName name="CE_CC_Converged_Internet_Connections_SGSN_HW_Phase9">[10]Discount_Cockpit!$Q$134</definedName>
    <definedName name="CE_CC_Converged_Internet_Connections_SGSN_SW_Phase1" localSheetId="12">[10]Discount_Cockpit!$I$136</definedName>
    <definedName name="CE_CC_Converged_Internet_Connections_SGSN_SW_Phase1">[10]Discount_Cockpit!$I$136</definedName>
    <definedName name="CE_CC_Converged_Internet_Connections_SGSN_SW_Phase10" localSheetId="12">[10]Discount_Cockpit!$R$136</definedName>
    <definedName name="CE_CC_Converged_Internet_Connections_SGSN_SW_Phase10">[10]Discount_Cockpit!$R$136</definedName>
    <definedName name="CE_CC_Converged_Internet_Connections_SGSN_SW_Phase2" localSheetId="12">[10]Discount_Cockpit!$J$136</definedName>
    <definedName name="CE_CC_Converged_Internet_Connections_SGSN_SW_Phase2">[10]Discount_Cockpit!$J$136</definedName>
    <definedName name="CE_CC_Converged_Internet_Connections_SGSN_SW_Phase3" localSheetId="12">[10]Discount_Cockpit!$K$136</definedName>
    <definedName name="CE_CC_Converged_Internet_Connections_SGSN_SW_Phase3">[10]Discount_Cockpit!$K$136</definedName>
    <definedName name="CE_CC_Converged_Internet_Connections_SGSN_SW_Phase4" localSheetId="12">[10]Discount_Cockpit!$L$136</definedName>
    <definedName name="CE_CC_Converged_Internet_Connections_SGSN_SW_Phase4">[10]Discount_Cockpit!$L$136</definedName>
    <definedName name="CE_CC_Converged_Internet_Connections_SGSN_SW_Phase5" localSheetId="12">[10]Discount_Cockpit!$M$136</definedName>
    <definedName name="CE_CC_Converged_Internet_Connections_SGSN_SW_Phase5">[10]Discount_Cockpit!$M$136</definedName>
    <definedName name="CE_CC_Converged_Internet_Connections_SGSN_SW_Phase6" localSheetId="12">[10]Discount_Cockpit!$N$136</definedName>
    <definedName name="CE_CC_Converged_Internet_Connections_SGSN_SW_Phase6">[10]Discount_Cockpit!$N$136</definedName>
    <definedName name="CE_CC_Converged_Internet_Connections_SGSN_SW_Phase7" localSheetId="12">[10]Discount_Cockpit!$O$136</definedName>
    <definedName name="CE_CC_Converged_Internet_Connections_SGSN_SW_Phase7">[10]Discount_Cockpit!$O$136</definedName>
    <definedName name="CE_CC_Converged_Internet_Connections_SGSN_SW_Phase8" localSheetId="12">[10]Discount_Cockpit!$P$136</definedName>
    <definedName name="CE_CC_Converged_Internet_Connections_SGSN_SW_Phase8">[10]Discount_Cockpit!$P$136</definedName>
    <definedName name="CE_CC_Converged_Internet_Connections_SGSN_SW_Phase9" localSheetId="12">[10]Discount_Cockpit!$Q$136</definedName>
    <definedName name="CE_CC_Converged_Internet_Connections_SGSN_SW_Phase9">[10]Discount_Cockpit!$Q$136</definedName>
    <definedName name="CE_CC_Media_Gateways_Flexi_Network_Server_HW_Phase1" localSheetId="12">[11]Discount_Cockpit!$I$62</definedName>
    <definedName name="CE_CC_Media_Gateways_Flexi_Network_Server_HW_Phase1">[11]Discount_Cockpit!$I$62</definedName>
    <definedName name="CE_CC_Media_Gateways_Flexi_Network_Server_HW_Phase10" localSheetId="12">[11]Discount_Cockpit!$R$62</definedName>
    <definedName name="CE_CC_Media_Gateways_Flexi_Network_Server_HW_Phase10">[11]Discount_Cockpit!$R$62</definedName>
    <definedName name="CE_CC_Media_Gateways_Flexi_Network_Server_HW_Phase2" localSheetId="12">[11]Discount_Cockpit!$J$62</definedName>
    <definedName name="CE_CC_Media_Gateways_Flexi_Network_Server_HW_Phase2">[11]Discount_Cockpit!$J$62</definedName>
    <definedName name="CE_CC_Media_Gateways_Flexi_Network_Server_HW_Phase3" localSheetId="12">[11]Discount_Cockpit!$K$62</definedName>
    <definedName name="CE_CC_Media_Gateways_Flexi_Network_Server_HW_Phase3">[11]Discount_Cockpit!$K$62</definedName>
    <definedName name="CE_CC_Media_Gateways_Flexi_Network_Server_HW_Phase4" localSheetId="12">[11]Discount_Cockpit!$L$62</definedName>
    <definedName name="CE_CC_Media_Gateways_Flexi_Network_Server_HW_Phase4">[11]Discount_Cockpit!$L$62</definedName>
    <definedName name="CE_CC_Media_Gateways_Flexi_Network_Server_HW_Phase5" localSheetId="12">[11]Discount_Cockpit!$M$62</definedName>
    <definedName name="CE_CC_Media_Gateways_Flexi_Network_Server_HW_Phase5">[11]Discount_Cockpit!$M$62</definedName>
    <definedName name="CE_CC_Media_Gateways_Flexi_Network_Server_HW_Phase6" localSheetId="12">[11]Discount_Cockpit!$N$62</definedName>
    <definedName name="CE_CC_Media_Gateways_Flexi_Network_Server_HW_Phase6">[11]Discount_Cockpit!$N$62</definedName>
    <definedName name="CE_CC_Media_Gateways_Flexi_Network_Server_HW_Phase7" localSheetId="12">[11]Discount_Cockpit!$O$62</definedName>
    <definedName name="CE_CC_Media_Gateways_Flexi_Network_Server_HW_Phase7">[11]Discount_Cockpit!$O$62</definedName>
    <definedName name="CE_CC_Media_Gateways_Flexi_Network_Server_HW_Phase8" localSheetId="12">[11]Discount_Cockpit!$P$62</definedName>
    <definedName name="CE_CC_Media_Gateways_Flexi_Network_Server_HW_Phase8">[11]Discount_Cockpit!$P$62</definedName>
    <definedName name="CE_CC_Media_Gateways_Flexi_Network_Server_HW_Phase9" localSheetId="12">[11]Discount_Cockpit!$Q$62</definedName>
    <definedName name="CE_CC_Media_Gateways_Flexi_Network_Server_HW_Phase9">[11]Discount_Cockpit!$Q$62</definedName>
    <definedName name="CE_CC_Media_Gateways_Flexi_Network_Server_SW_Phase1" localSheetId="12">[11]Discount_Cockpit!$I$64</definedName>
    <definedName name="CE_CC_Media_Gateways_Flexi_Network_Server_SW_Phase1">[11]Discount_Cockpit!$I$64</definedName>
    <definedName name="CE_CC_Media_Gateways_Flexi_Network_Server_SW_Phase10" localSheetId="12">[11]Discount_Cockpit!$R$64</definedName>
    <definedName name="CE_CC_Media_Gateways_Flexi_Network_Server_SW_Phase10">[11]Discount_Cockpit!$R$64</definedName>
    <definedName name="CE_CC_Media_Gateways_Flexi_Network_Server_SW_Phase2" localSheetId="12">[11]Discount_Cockpit!$J$64</definedName>
    <definedName name="CE_CC_Media_Gateways_Flexi_Network_Server_SW_Phase2">[11]Discount_Cockpit!$J$64</definedName>
    <definedName name="CE_CC_Media_Gateways_Flexi_Network_Server_SW_Phase3" localSheetId="12">[11]Discount_Cockpit!$K$64</definedName>
    <definedName name="CE_CC_Media_Gateways_Flexi_Network_Server_SW_Phase3">[11]Discount_Cockpit!$K$64</definedName>
    <definedName name="CE_CC_Media_Gateways_Flexi_Network_Server_SW_Phase4" localSheetId="12">[11]Discount_Cockpit!$L$64</definedName>
    <definedName name="CE_CC_Media_Gateways_Flexi_Network_Server_SW_Phase4">[11]Discount_Cockpit!$L$64</definedName>
    <definedName name="CE_CC_Media_Gateways_Flexi_Network_Server_SW_Phase5" localSheetId="12">[11]Discount_Cockpit!$M$64</definedName>
    <definedName name="CE_CC_Media_Gateways_Flexi_Network_Server_SW_Phase5">[11]Discount_Cockpit!$M$64</definedName>
    <definedName name="CE_CC_Media_Gateways_Flexi_Network_Server_SW_Phase6" localSheetId="12">[11]Discount_Cockpit!$N$64</definedName>
    <definedName name="CE_CC_Media_Gateways_Flexi_Network_Server_SW_Phase6">[11]Discount_Cockpit!$N$64</definedName>
    <definedName name="CE_CC_Media_Gateways_Flexi_Network_Server_SW_Phase7" localSheetId="12">[11]Discount_Cockpit!$O$64</definedName>
    <definedName name="CE_CC_Media_Gateways_Flexi_Network_Server_SW_Phase7">[11]Discount_Cockpit!$O$64</definedName>
    <definedName name="CE_CC_Media_Gateways_Flexi_Network_Server_SW_Phase8" localSheetId="12">[11]Discount_Cockpit!$P$64</definedName>
    <definedName name="CE_CC_Media_Gateways_Flexi_Network_Server_SW_Phase8">[11]Discount_Cockpit!$P$64</definedName>
    <definedName name="CE_CC_Media_Gateways_Flexi_Network_Server_SW_Phase9" localSheetId="12">[11]Discount_Cockpit!$Q$64</definedName>
    <definedName name="CE_CC_Media_Gateways_Flexi_Network_Server_SW_Phase9">[11]Discount_Cockpit!$Q$64</definedName>
    <definedName name="CE_CC_Subscriber_Data_Management_NT_HLR_HW_Phase1" localSheetId="12">[12]Discount_Cockpit!$I$130</definedName>
    <definedName name="CE_CC_Subscriber_Data_Management_NT_HLR_HW_Phase1">[12]Discount_Cockpit!$I$130</definedName>
    <definedName name="CE_CC_Subscriber_Data_Management_NT_HLR_HW_Phase10" localSheetId="12">[12]Discount_Cockpit!$R$130</definedName>
    <definedName name="CE_CC_Subscriber_Data_Management_NT_HLR_HW_Phase10">[12]Discount_Cockpit!$R$130</definedName>
    <definedName name="CE_CC_Subscriber_Data_Management_NT_HLR_HW_Phase2" localSheetId="12">[12]Discount_Cockpit!$J$130</definedName>
    <definedName name="CE_CC_Subscriber_Data_Management_NT_HLR_HW_Phase2">[12]Discount_Cockpit!$J$130</definedName>
    <definedName name="CE_CC_Subscriber_Data_Management_NT_HLR_HW_Phase3" localSheetId="12">[12]Discount_Cockpit!$K$130</definedName>
    <definedName name="CE_CC_Subscriber_Data_Management_NT_HLR_HW_Phase3">[12]Discount_Cockpit!$K$130</definedName>
    <definedName name="CE_CC_Subscriber_Data_Management_NT_HLR_HW_Phase4" localSheetId="12">[12]Discount_Cockpit!$L$130</definedName>
    <definedName name="CE_CC_Subscriber_Data_Management_NT_HLR_HW_Phase4">[12]Discount_Cockpit!$L$130</definedName>
    <definedName name="CE_CC_Subscriber_Data_Management_NT_HLR_HW_Phase5" localSheetId="12">[12]Discount_Cockpit!$M$130</definedName>
    <definedName name="CE_CC_Subscriber_Data_Management_NT_HLR_HW_Phase5">[12]Discount_Cockpit!$M$130</definedName>
    <definedName name="CE_CC_Subscriber_Data_Management_NT_HLR_HW_Phase6" localSheetId="12">[12]Discount_Cockpit!$N$130</definedName>
    <definedName name="CE_CC_Subscriber_Data_Management_NT_HLR_HW_Phase6">[12]Discount_Cockpit!$N$130</definedName>
    <definedName name="CE_CC_Subscriber_Data_Management_NT_HLR_HW_Phase7" localSheetId="12">[12]Discount_Cockpit!$O$130</definedName>
    <definedName name="CE_CC_Subscriber_Data_Management_NT_HLR_HW_Phase7">[12]Discount_Cockpit!$O$130</definedName>
    <definedName name="CE_CC_Subscriber_Data_Management_NT_HLR_HW_Phase8" localSheetId="12">[12]Discount_Cockpit!$P$130</definedName>
    <definedName name="CE_CC_Subscriber_Data_Management_NT_HLR_HW_Phase8">[12]Discount_Cockpit!$P$130</definedName>
    <definedName name="CE_CC_Subscriber_Data_Management_NT_HLR_HW_Phase9" localSheetId="12">[12]Discount_Cockpit!$Q$130</definedName>
    <definedName name="CE_CC_Subscriber_Data_Management_NT_HLR_HW_Phase9">[12]Discount_Cockpit!$Q$130</definedName>
    <definedName name="CE_CC_Subscriber_Data_Management_NT_HLR_SW_Phase1" localSheetId="12">[12]Discount_Cockpit!$I$132</definedName>
    <definedName name="CE_CC_Subscriber_Data_Management_NT_HLR_SW_Phase1">[12]Discount_Cockpit!$I$132</definedName>
    <definedName name="CE_CC_Subscriber_Data_Management_NT_HLR_SW_Phase10" localSheetId="12">[12]Discount_Cockpit!$R$132</definedName>
    <definedName name="CE_CC_Subscriber_Data_Management_NT_HLR_SW_Phase10">[12]Discount_Cockpit!$R$132</definedName>
    <definedName name="CE_CC_Subscriber_Data_Management_NT_HLR_SW_Phase2" localSheetId="12">[12]Discount_Cockpit!$J$132</definedName>
    <definedName name="CE_CC_Subscriber_Data_Management_NT_HLR_SW_Phase2">[12]Discount_Cockpit!$J$132</definedName>
    <definedName name="CE_CC_Subscriber_Data_Management_NT_HLR_SW_Phase3" localSheetId="12">[12]Discount_Cockpit!$K$132</definedName>
    <definedName name="CE_CC_Subscriber_Data_Management_NT_HLR_SW_Phase3">[12]Discount_Cockpit!$K$132</definedName>
    <definedName name="CE_CC_Subscriber_Data_Management_NT_HLR_SW_Phase4" localSheetId="12">[12]Discount_Cockpit!$L$132</definedName>
    <definedName name="CE_CC_Subscriber_Data_Management_NT_HLR_SW_Phase4">[12]Discount_Cockpit!$L$132</definedName>
    <definedName name="CE_CC_Subscriber_Data_Management_NT_HLR_SW_Phase5" localSheetId="12">[12]Discount_Cockpit!$M$132</definedName>
    <definedName name="CE_CC_Subscriber_Data_Management_NT_HLR_SW_Phase5">[12]Discount_Cockpit!$M$132</definedName>
    <definedName name="CE_CC_Subscriber_Data_Management_NT_HLR_SW_Phase6" localSheetId="12">[12]Discount_Cockpit!$N$132</definedName>
    <definedName name="CE_CC_Subscriber_Data_Management_NT_HLR_SW_Phase6">[12]Discount_Cockpit!$N$132</definedName>
    <definedName name="CE_CC_Subscriber_Data_Management_NT_HLR_SW_Phase7" localSheetId="12">[12]Discount_Cockpit!$O$132</definedName>
    <definedName name="CE_CC_Subscriber_Data_Management_NT_HLR_SW_Phase7">[12]Discount_Cockpit!$O$132</definedName>
    <definedName name="CE_CC_Subscriber_Data_Management_NT_HLR_SW_Phase8" localSheetId="12">[12]Discount_Cockpit!$P$132</definedName>
    <definedName name="CE_CC_Subscriber_Data_Management_NT_HLR_SW_Phase8">[12]Discount_Cockpit!$P$132</definedName>
    <definedName name="CE_CC_Subscriber_Data_Management_NT_HLR_SW_Phase9" localSheetId="12">[12]Discount_Cockpit!$Q$132</definedName>
    <definedName name="CE_CC_Subscriber_Data_Management_NT_HLR_SW_Phase9">[12]Discount_Cockpit!$Q$132</definedName>
    <definedName name="CE_OBS_Operations_Support_Systems_NetAct_HW_Phase1" localSheetId="12">[10]Discount_Cockpit!$I$167</definedName>
    <definedName name="CE_OBS_Operations_Support_Systems_NetAct_HW_Phase1">[10]Discount_Cockpit!$I$167</definedName>
    <definedName name="CE_OBS_Operations_Support_Systems_NetAct_HW_Phase10" localSheetId="12">[10]Discount_Cockpit!$R$167</definedName>
    <definedName name="CE_OBS_Operations_Support_Systems_NetAct_HW_Phase10">[10]Discount_Cockpit!$R$167</definedName>
    <definedName name="CE_OBS_Operations_Support_Systems_NetAct_HW_Phase2" localSheetId="12">[10]Discount_Cockpit!$J$167</definedName>
    <definedName name="CE_OBS_Operations_Support_Systems_NetAct_HW_Phase2">[10]Discount_Cockpit!$J$167</definedName>
    <definedName name="CE_OBS_Operations_Support_Systems_NetAct_HW_Phase3" localSheetId="12">[10]Discount_Cockpit!$K$167</definedName>
    <definedName name="CE_OBS_Operations_Support_Systems_NetAct_HW_Phase3">[10]Discount_Cockpit!$K$167</definedName>
    <definedName name="CE_OBS_Operations_Support_Systems_NetAct_HW_Phase4" localSheetId="12">[10]Discount_Cockpit!$L$167</definedName>
    <definedName name="CE_OBS_Operations_Support_Systems_NetAct_HW_Phase4">[10]Discount_Cockpit!$L$167</definedName>
    <definedName name="CE_OBS_Operations_Support_Systems_NetAct_HW_Phase5" localSheetId="12">[10]Discount_Cockpit!$M$167</definedName>
    <definedName name="CE_OBS_Operations_Support_Systems_NetAct_HW_Phase5">[10]Discount_Cockpit!$M$167</definedName>
    <definedName name="CE_OBS_Operations_Support_Systems_NetAct_HW_Phase6" localSheetId="12">[10]Discount_Cockpit!$N$167</definedName>
    <definedName name="CE_OBS_Operations_Support_Systems_NetAct_HW_Phase6">[10]Discount_Cockpit!$N$167</definedName>
    <definedName name="CE_OBS_Operations_Support_Systems_NetAct_HW_Phase7" localSheetId="12">[10]Discount_Cockpit!$O$167</definedName>
    <definedName name="CE_OBS_Operations_Support_Systems_NetAct_HW_Phase7">[10]Discount_Cockpit!$O$167</definedName>
    <definedName name="CE_OBS_Operations_Support_Systems_NetAct_HW_Phase8" localSheetId="12">[10]Discount_Cockpit!$P$167</definedName>
    <definedName name="CE_OBS_Operations_Support_Systems_NetAct_HW_Phase8">[10]Discount_Cockpit!$P$167</definedName>
    <definedName name="CE_OBS_Operations_Support_Systems_NetAct_HW_Phase9" localSheetId="12">[10]Discount_Cockpit!$Q$167</definedName>
    <definedName name="CE_OBS_Operations_Support_Systems_NetAct_HW_Phase9">[10]Discount_Cockpit!$Q$167</definedName>
    <definedName name="CE_OBS_Operations_Support_Systems_NetAct_SW_Phase1" localSheetId="12">[10]Discount_Cockpit!$I$169</definedName>
    <definedName name="CE_OBS_Operations_Support_Systems_NetAct_SW_Phase1">[10]Discount_Cockpit!$I$169</definedName>
    <definedName name="CE_OBS_Operations_Support_Systems_NetAct_SW_Phase10" localSheetId="12">[10]Discount_Cockpit!$R$169</definedName>
    <definedName name="CE_OBS_Operations_Support_Systems_NetAct_SW_Phase10">[10]Discount_Cockpit!$R$169</definedName>
    <definedName name="CE_OBS_Operations_Support_Systems_NetAct_SW_Phase2" localSheetId="12">[10]Discount_Cockpit!$J$169</definedName>
    <definedName name="CE_OBS_Operations_Support_Systems_NetAct_SW_Phase2">[10]Discount_Cockpit!$J$169</definedName>
    <definedName name="CE_OBS_Operations_Support_Systems_NetAct_SW_Phase3" localSheetId="12">[10]Discount_Cockpit!$K$169</definedName>
    <definedName name="CE_OBS_Operations_Support_Systems_NetAct_SW_Phase3">[10]Discount_Cockpit!$K$169</definedName>
    <definedName name="CE_OBS_Operations_Support_Systems_NetAct_SW_Phase4" localSheetId="12">[10]Discount_Cockpit!$L$169</definedName>
    <definedName name="CE_OBS_Operations_Support_Systems_NetAct_SW_Phase4">[10]Discount_Cockpit!$L$169</definedName>
    <definedName name="CE_OBS_Operations_Support_Systems_NetAct_SW_Phase5" localSheetId="12">[10]Discount_Cockpit!$M$169</definedName>
    <definedName name="CE_OBS_Operations_Support_Systems_NetAct_SW_Phase5">[10]Discount_Cockpit!$M$169</definedName>
    <definedName name="CE_OBS_Operations_Support_Systems_NetAct_SW_Phase6" localSheetId="12">[10]Discount_Cockpit!$N$169</definedName>
    <definedName name="CE_OBS_Operations_Support_Systems_NetAct_SW_Phase6">[10]Discount_Cockpit!$N$169</definedName>
    <definedName name="CE_OBS_Operations_Support_Systems_NetAct_SW_Phase7" localSheetId="12">[10]Discount_Cockpit!$O$169</definedName>
    <definedName name="CE_OBS_Operations_Support_Systems_NetAct_SW_Phase7">[10]Discount_Cockpit!$O$169</definedName>
    <definedName name="CE_OBS_Operations_Support_Systems_NetAct_SW_Phase8" localSheetId="12">[10]Discount_Cockpit!$P$169</definedName>
    <definedName name="CE_OBS_Operations_Support_Systems_NetAct_SW_Phase8">[10]Discount_Cockpit!$P$169</definedName>
    <definedName name="CE_OBS_Operations_Support_Systems_NetAct_SW_Phase9" localSheetId="12">[10]Discount_Cockpit!$Q$169</definedName>
    <definedName name="CE_OBS_Operations_Support_Systems_NetAct_SW_Phase9">[10]Discount_Cockpit!$Q$169</definedName>
    <definedName name="CE_RAN_GSM_and_EDGE_Auxiliary__cables__antennas__power_supply__HW_Phase1" localSheetId="12">[10]Discount_Cockpit!$I$155</definedName>
    <definedName name="CE_RAN_GSM_and_EDGE_Auxiliary__cables__antennas__power_supply__HW_Phase1">[10]Discount_Cockpit!$I$155</definedName>
    <definedName name="CE_RAN_GSM_and_EDGE_Auxiliary__cables__antennas__power_supply__HW_Phase10" localSheetId="12">[10]Discount_Cockpit!$R$155</definedName>
    <definedName name="CE_RAN_GSM_and_EDGE_Auxiliary__cables__antennas__power_supply__HW_Phase10">[10]Discount_Cockpit!$R$155</definedName>
    <definedName name="CE_RAN_GSM_and_EDGE_Auxiliary__cables__antennas__power_supply__HW_Phase2" localSheetId="12">[10]Discount_Cockpit!$J$155</definedName>
    <definedName name="CE_RAN_GSM_and_EDGE_Auxiliary__cables__antennas__power_supply__HW_Phase2">[10]Discount_Cockpit!$J$155</definedName>
    <definedName name="CE_RAN_GSM_and_EDGE_Auxiliary__cables__antennas__power_supply__HW_Phase3" localSheetId="12">[10]Discount_Cockpit!$K$155</definedName>
    <definedName name="CE_RAN_GSM_and_EDGE_Auxiliary__cables__antennas__power_supply__HW_Phase3">[10]Discount_Cockpit!$K$155</definedName>
    <definedName name="CE_RAN_GSM_and_EDGE_Auxiliary__cables__antennas__power_supply__HW_Phase4" localSheetId="12">[10]Discount_Cockpit!$L$155</definedName>
    <definedName name="CE_RAN_GSM_and_EDGE_Auxiliary__cables__antennas__power_supply__HW_Phase4">[10]Discount_Cockpit!$L$155</definedName>
    <definedName name="CE_RAN_GSM_and_EDGE_Auxiliary__cables__antennas__power_supply__HW_Phase5" localSheetId="12">[10]Discount_Cockpit!$M$155</definedName>
    <definedName name="CE_RAN_GSM_and_EDGE_Auxiliary__cables__antennas__power_supply__HW_Phase5">[10]Discount_Cockpit!$M$155</definedName>
    <definedName name="CE_RAN_GSM_and_EDGE_Auxiliary__cables__antennas__power_supply__HW_Phase6" localSheetId="12">[10]Discount_Cockpit!$N$155</definedName>
    <definedName name="CE_RAN_GSM_and_EDGE_Auxiliary__cables__antennas__power_supply__HW_Phase6">[10]Discount_Cockpit!$N$155</definedName>
    <definedName name="CE_RAN_GSM_and_EDGE_Auxiliary__cables__antennas__power_supply__HW_Phase7" localSheetId="12">[10]Discount_Cockpit!$O$155</definedName>
    <definedName name="CE_RAN_GSM_and_EDGE_Auxiliary__cables__antennas__power_supply__HW_Phase7">[10]Discount_Cockpit!$O$155</definedName>
    <definedName name="CE_RAN_GSM_and_EDGE_Auxiliary__cables__antennas__power_supply__HW_Phase8" localSheetId="12">[10]Discount_Cockpit!$P$155</definedName>
    <definedName name="CE_RAN_GSM_and_EDGE_Auxiliary__cables__antennas__power_supply__HW_Phase8">[10]Discount_Cockpit!$P$155</definedName>
    <definedName name="CE_RAN_GSM_and_EDGE_Auxiliary__cables__antennas__power_supply__HW_Phase9" localSheetId="12">[10]Discount_Cockpit!$Q$155</definedName>
    <definedName name="CE_RAN_GSM_and_EDGE_Auxiliary__cables__antennas__power_supply__HW_Phase9">[10]Discount_Cockpit!$Q$155</definedName>
    <definedName name="CE_RAN_GSM_and_EDGE_Auxiliary__cables__antennas__power_supply__SW_Phase1" localSheetId="12">[10]Discount_Cockpit!$I$157</definedName>
    <definedName name="CE_RAN_GSM_and_EDGE_Auxiliary__cables__antennas__power_supply__SW_Phase1">[10]Discount_Cockpit!$I$157</definedName>
    <definedName name="CE_RAN_GSM_and_EDGE_Auxiliary__cables__antennas__power_supply__SW_Phase10" localSheetId="12">[10]Discount_Cockpit!$R$157</definedName>
    <definedName name="CE_RAN_GSM_and_EDGE_Auxiliary__cables__antennas__power_supply__SW_Phase10">[10]Discount_Cockpit!$R$157</definedName>
    <definedName name="CE_RAN_GSM_and_EDGE_Auxiliary__cables__antennas__power_supply__SW_Phase2" localSheetId="12">[10]Discount_Cockpit!$J$157</definedName>
    <definedName name="CE_RAN_GSM_and_EDGE_Auxiliary__cables__antennas__power_supply__SW_Phase2">[10]Discount_Cockpit!$J$157</definedName>
    <definedName name="CE_RAN_GSM_and_EDGE_Auxiliary__cables__antennas__power_supply__SW_Phase3" localSheetId="12">[10]Discount_Cockpit!$K$157</definedName>
    <definedName name="CE_RAN_GSM_and_EDGE_Auxiliary__cables__antennas__power_supply__SW_Phase3">[10]Discount_Cockpit!$K$157</definedName>
    <definedName name="CE_RAN_GSM_and_EDGE_Auxiliary__cables__antennas__power_supply__SW_Phase4" localSheetId="12">[10]Discount_Cockpit!$L$157</definedName>
    <definedName name="CE_RAN_GSM_and_EDGE_Auxiliary__cables__antennas__power_supply__SW_Phase4">[10]Discount_Cockpit!$L$157</definedName>
    <definedName name="CE_RAN_GSM_and_EDGE_Auxiliary__cables__antennas__power_supply__SW_Phase5" localSheetId="12">[10]Discount_Cockpit!$M$157</definedName>
    <definedName name="CE_RAN_GSM_and_EDGE_Auxiliary__cables__antennas__power_supply__SW_Phase5">[10]Discount_Cockpit!$M$157</definedName>
    <definedName name="CE_RAN_GSM_and_EDGE_Auxiliary__cables__antennas__power_supply__SW_Phase6" localSheetId="12">[10]Discount_Cockpit!$N$157</definedName>
    <definedName name="CE_RAN_GSM_and_EDGE_Auxiliary__cables__antennas__power_supply__SW_Phase6">[10]Discount_Cockpit!$N$157</definedName>
    <definedName name="CE_RAN_GSM_and_EDGE_Auxiliary__cables__antennas__power_supply__SW_Phase7" localSheetId="12">[10]Discount_Cockpit!$O$157</definedName>
    <definedName name="CE_RAN_GSM_and_EDGE_Auxiliary__cables__antennas__power_supply__SW_Phase7">[10]Discount_Cockpit!$O$157</definedName>
    <definedName name="CE_RAN_GSM_and_EDGE_Auxiliary__cables__antennas__power_supply__SW_Phase8" localSheetId="12">[10]Discount_Cockpit!$P$157</definedName>
    <definedName name="CE_RAN_GSM_and_EDGE_Auxiliary__cables__antennas__power_supply__SW_Phase8">[10]Discount_Cockpit!$P$157</definedName>
    <definedName name="CE_RAN_GSM_and_EDGE_Auxiliary__cables__antennas__power_supply__SW_Phase9" localSheetId="12">[10]Discount_Cockpit!$Q$157</definedName>
    <definedName name="CE_RAN_GSM_and_EDGE_Auxiliary__cables__antennas__power_supply__SW_Phase9">[10]Discount_Cockpit!$Q$157</definedName>
    <definedName name="CE_RAN_GSM_and_EDGE_BSC__BSC120__eBSC__BSC3i__TRAU__TSCM3i__HW_Phase1" localSheetId="12">[10]Discount_Cockpit!$I$150</definedName>
    <definedName name="CE_RAN_GSM_and_EDGE_BSC__BSC120__eBSC__BSC3i__TRAU__TSCM3i__HW_Phase1">[10]Discount_Cockpit!$I$150</definedName>
    <definedName name="CE_RAN_GSM_and_EDGE_BSC__BSC120__eBSC__BSC3i__TRAU__TSCM3i__HW_Phase10" localSheetId="12">[10]Discount_Cockpit!$R$150</definedName>
    <definedName name="CE_RAN_GSM_and_EDGE_BSC__BSC120__eBSC__BSC3i__TRAU__TSCM3i__HW_Phase10">[10]Discount_Cockpit!$R$150</definedName>
    <definedName name="CE_RAN_GSM_and_EDGE_BSC__BSC120__eBSC__BSC3i__TRAU__TSCM3i__HW_Phase2" localSheetId="12">[10]Discount_Cockpit!$J$150</definedName>
    <definedName name="CE_RAN_GSM_and_EDGE_BSC__BSC120__eBSC__BSC3i__TRAU__TSCM3i__HW_Phase2">[10]Discount_Cockpit!$J$150</definedName>
    <definedName name="CE_RAN_GSM_and_EDGE_BSC__BSC120__eBSC__BSC3i__TRAU__TSCM3i__HW_Phase3" localSheetId="12">[10]Discount_Cockpit!$K$150</definedName>
    <definedName name="CE_RAN_GSM_and_EDGE_BSC__BSC120__eBSC__BSC3i__TRAU__TSCM3i__HW_Phase3">[10]Discount_Cockpit!$K$150</definedName>
    <definedName name="CE_RAN_GSM_and_EDGE_BSC__BSC120__eBSC__BSC3i__TRAU__TSCM3i__HW_Phase4" localSheetId="12">[10]Discount_Cockpit!$L$150</definedName>
    <definedName name="CE_RAN_GSM_and_EDGE_BSC__BSC120__eBSC__BSC3i__TRAU__TSCM3i__HW_Phase4">[10]Discount_Cockpit!$L$150</definedName>
    <definedName name="CE_RAN_GSM_and_EDGE_BSC__BSC120__eBSC__BSC3i__TRAU__TSCM3i__HW_Phase5" localSheetId="12">[10]Discount_Cockpit!$M$150</definedName>
    <definedName name="CE_RAN_GSM_and_EDGE_BSC__BSC120__eBSC__BSC3i__TRAU__TSCM3i__HW_Phase5">[10]Discount_Cockpit!$M$150</definedName>
    <definedName name="CE_RAN_GSM_and_EDGE_BSC__BSC120__eBSC__BSC3i__TRAU__TSCM3i__HW_Phase6" localSheetId="12">[10]Discount_Cockpit!$N$150</definedName>
    <definedName name="CE_RAN_GSM_and_EDGE_BSC__BSC120__eBSC__BSC3i__TRAU__TSCM3i__HW_Phase6">[10]Discount_Cockpit!$N$150</definedName>
    <definedName name="CE_RAN_GSM_and_EDGE_BSC__BSC120__eBSC__BSC3i__TRAU__TSCM3i__HW_Phase7" localSheetId="12">[10]Discount_Cockpit!$O$150</definedName>
    <definedName name="CE_RAN_GSM_and_EDGE_BSC__BSC120__eBSC__BSC3i__TRAU__TSCM3i__HW_Phase7">[10]Discount_Cockpit!$O$150</definedName>
    <definedName name="CE_RAN_GSM_and_EDGE_BSC__BSC120__eBSC__BSC3i__TRAU__TSCM3i__HW_Phase8" localSheetId="12">[10]Discount_Cockpit!$P$150</definedName>
    <definedName name="CE_RAN_GSM_and_EDGE_BSC__BSC120__eBSC__BSC3i__TRAU__TSCM3i__HW_Phase8">[10]Discount_Cockpit!$P$150</definedName>
    <definedName name="CE_RAN_GSM_and_EDGE_BSC__BSC120__eBSC__BSC3i__TRAU__TSCM3i__HW_Phase9" localSheetId="12">[10]Discount_Cockpit!$Q$150</definedName>
    <definedName name="CE_RAN_GSM_and_EDGE_BSC__BSC120__eBSC__BSC3i__TRAU__TSCM3i__HW_Phase9">[10]Discount_Cockpit!$Q$150</definedName>
    <definedName name="CE_RAN_GSM_and_EDGE_BSC__BSC120__eBSC__BSC3i__TRAU__TSCM3i__SW_Phase1" localSheetId="12">[10]Discount_Cockpit!$I$152</definedName>
    <definedName name="CE_RAN_GSM_and_EDGE_BSC__BSC120__eBSC__BSC3i__TRAU__TSCM3i__SW_Phase1">[10]Discount_Cockpit!$I$152</definedName>
    <definedName name="CE_RAN_GSM_and_EDGE_BSC__BSC120__eBSC__BSC3i__TRAU__TSCM3i__SW_Phase10" localSheetId="12">[10]Discount_Cockpit!$R$152</definedName>
    <definedName name="CE_RAN_GSM_and_EDGE_BSC__BSC120__eBSC__BSC3i__TRAU__TSCM3i__SW_Phase10">[10]Discount_Cockpit!$R$152</definedName>
    <definedName name="CE_RAN_GSM_and_EDGE_BSC__BSC120__eBSC__BSC3i__TRAU__TSCM3i__SW_Phase2" localSheetId="12">[10]Discount_Cockpit!$J$152</definedName>
    <definedName name="CE_RAN_GSM_and_EDGE_BSC__BSC120__eBSC__BSC3i__TRAU__TSCM3i__SW_Phase2">[10]Discount_Cockpit!$J$152</definedName>
    <definedName name="CE_RAN_GSM_and_EDGE_BSC__BSC120__eBSC__BSC3i__TRAU__TSCM3i__SW_Phase3" localSheetId="12">[10]Discount_Cockpit!$K$152</definedName>
    <definedName name="CE_RAN_GSM_and_EDGE_BSC__BSC120__eBSC__BSC3i__TRAU__TSCM3i__SW_Phase3">[10]Discount_Cockpit!$K$152</definedName>
    <definedName name="CE_RAN_GSM_and_EDGE_BSC__BSC120__eBSC__BSC3i__TRAU__TSCM3i__SW_Phase4" localSheetId="12">[10]Discount_Cockpit!$L$152</definedName>
    <definedName name="CE_RAN_GSM_and_EDGE_BSC__BSC120__eBSC__BSC3i__TRAU__TSCM3i__SW_Phase4">[10]Discount_Cockpit!$L$152</definedName>
    <definedName name="CE_RAN_GSM_and_EDGE_BSC__BSC120__eBSC__BSC3i__TRAU__TSCM3i__SW_Phase5" localSheetId="12">[10]Discount_Cockpit!$M$152</definedName>
    <definedName name="CE_RAN_GSM_and_EDGE_BSC__BSC120__eBSC__BSC3i__TRAU__TSCM3i__SW_Phase5">[10]Discount_Cockpit!$M$152</definedName>
    <definedName name="CE_RAN_GSM_and_EDGE_BSC__BSC120__eBSC__BSC3i__TRAU__TSCM3i__SW_Phase6" localSheetId="12">[10]Discount_Cockpit!$N$152</definedName>
    <definedName name="CE_RAN_GSM_and_EDGE_BSC__BSC120__eBSC__BSC3i__TRAU__TSCM3i__SW_Phase6">[10]Discount_Cockpit!$N$152</definedName>
    <definedName name="CE_RAN_GSM_and_EDGE_BSC__BSC120__eBSC__BSC3i__TRAU__TSCM3i__SW_Phase7" localSheetId="12">[10]Discount_Cockpit!$O$152</definedName>
    <definedName name="CE_RAN_GSM_and_EDGE_BSC__BSC120__eBSC__BSC3i__TRAU__TSCM3i__SW_Phase7">[10]Discount_Cockpit!$O$152</definedName>
    <definedName name="CE_RAN_GSM_and_EDGE_BSC__BSC120__eBSC__BSC3i__TRAU__TSCM3i__SW_Phase8" localSheetId="12">[10]Discount_Cockpit!$P$152</definedName>
    <definedName name="CE_RAN_GSM_and_EDGE_BSC__BSC120__eBSC__BSC3i__TRAU__TSCM3i__SW_Phase8">[10]Discount_Cockpit!$P$152</definedName>
    <definedName name="CE_RAN_GSM_and_EDGE_BSC__BSC120__eBSC__BSC3i__TRAU__TSCM3i__SW_Phase9" localSheetId="12">[10]Discount_Cockpit!$Q$152</definedName>
    <definedName name="CE_RAN_GSM_and_EDGE_BSC__BSC120__eBSC__BSC3i__TRAU__TSCM3i__SW_Phase9">[10]Discount_Cockpit!$Q$152</definedName>
    <definedName name="CE_RAN_GSM_and_EDGE_Flexi_BTS_GSM___EDGE_HW_Phase1" localSheetId="12">[12]Discount_Cockpit!$I$152</definedName>
    <definedName name="CE_RAN_GSM_and_EDGE_Flexi_BTS_GSM___EDGE_HW_Phase1">[12]Discount_Cockpit!$I$152</definedName>
    <definedName name="CE_RAN_GSM_and_EDGE_Flexi_BTS_GSM___EDGE_HW_Phase10" localSheetId="12">[12]Discount_Cockpit!$R$152</definedName>
    <definedName name="CE_RAN_GSM_and_EDGE_Flexi_BTS_GSM___EDGE_HW_Phase10">[12]Discount_Cockpit!$R$152</definedName>
    <definedName name="CE_RAN_GSM_and_EDGE_Flexi_BTS_GSM___EDGE_HW_Phase2" localSheetId="12">[12]Discount_Cockpit!$J$152</definedName>
    <definedName name="CE_RAN_GSM_and_EDGE_Flexi_BTS_GSM___EDGE_HW_Phase2">[12]Discount_Cockpit!$J$152</definedName>
    <definedName name="CE_RAN_GSM_and_EDGE_Flexi_BTS_GSM___EDGE_HW_Phase3" localSheetId="12">[12]Discount_Cockpit!$K$152</definedName>
    <definedName name="CE_RAN_GSM_and_EDGE_Flexi_BTS_GSM___EDGE_HW_Phase3">[12]Discount_Cockpit!$K$152</definedName>
    <definedName name="CE_RAN_GSM_and_EDGE_Flexi_BTS_GSM___EDGE_HW_Phase4" localSheetId="12">[12]Discount_Cockpit!$L$152</definedName>
    <definedName name="CE_RAN_GSM_and_EDGE_Flexi_BTS_GSM___EDGE_HW_Phase4">[12]Discount_Cockpit!$L$152</definedName>
    <definedName name="CE_RAN_GSM_and_EDGE_Flexi_BTS_GSM___EDGE_HW_Phase5" localSheetId="12">[12]Discount_Cockpit!$M$152</definedName>
    <definedName name="CE_RAN_GSM_and_EDGE_Flexi_BTS_GSM___EDGE_HW_Phase5">[12]Discount_Cockpit!$M$152</definedName>
    <definedName name="CE_RAN_GSM_and_EDGE_Flexi_BTS_GSM___EDGE_HW_Phase6" localSheetId="12">[12]Discount_Cockpit!$N$152</definedName>
    <definedName name="CE_RAN_GSM_and_EDGE_Flexi_BTS_GSM___EDGE_HW_Phase6">[12]Discount_Cockpit!$N$152</definedName>
    <definedName name="CE_RAN_GSM_and_EDGE_Flexi_BTS_GSM___EDGE_HW_Phase7" localSheetId="12">[12]Discount_Cockpit!$O$152</definedName>
    <definedName name="CE_RAN_GSM_and_EDGE_Flexi_BTS_GSM___EDGE_HW_Phase7">[12]Discount_Cockpit!$O$152</definedName>
    <definedName name="CE_RAN_GSM_and_EDGE_Flexi_BTS_GSM___EDGE_HW_Phase8" localSheetId="12">[12]Discount_Cockpit!$P$152</definedName>
    <definedName name="CE_RAN_GSM_and_EDGE_Flexi_BTS_GSM___EDGE_HW_Phase8">[12]Discount_Cockpit!$P$152</definedName>
    <definedName name="CE_RAN_GSM_and_EDGE_Flexi_BTS_GSM___EDGE_HW_Phase9" localSheetId="12">[12]Discount_Cockpit!$Q$152</definedName>
    <definedName name="CE_RAN_GSM_and_EDGE_Flexi_BTS_GSM___EDGE_HW_Phase9">[12]Discount_Cockpit!$Q$152</definedName>
    <definedName name="CE_RAN_GSM_and_EDGE_Flexi_BTS_GSM___EDGE_SW_Phase1" localSheetId="12">[12]Discount_Cockpit!$I$154</definedName>
    <definedName name="CE_RAN_GSM_and_EDGE_Flexi_BTS_GSM___EDGE_SW_Phase1">[12]Discount_Cockpit!$I$154</definedName>
    <definedName name="CE_RAN_GSM_and_EDGE_Flexi_BTS_GSM___EDGE_SW_Phase10" localSheetId="12">[12]Discount_Cockpit!$R$154</definedName>
    <definedName name="CE_RAN_GSM_and_EDGE_Flexi_BTS_GSM___EDGE_SW_Phase10">[12]Discount_Cockpit!$R$154</definedName>
    <definedName name="CE_RAN_GSM_and_EDGE_Flexi_BTS_GSM___EDGE_SW_Phase2" localSheetId="12">[12]Discount_Cockpit!$J$154</definedName>
    <definedName name="CE_RAN_GSM_and_EDGE_Flexi_BTS_GSM___EDGE_SW_Phase2">[12]Discount_Cockpit!$J$154</definedName>
    <definedName name="CE_RAN_GSM_and_EDGE_Flexi_BTS_GSM___EDGE_SW_Phase3" localSheetId="12">[12]Discount_Cockpit!$K$154</definedName>
    <definedName name="CE_RAN_GSM_and_EDGE_Flexi_BTS_GSM___EDGE_SW_Phase3">[12]Discount_Cockpit!$K$154</definedName>
    <definedName name="CE_RAN_GSM_and_EDGE_Flexi_BTS_GSM___EDGE_SW_Phase4" localSheetId="12">[12]Discount_Cockpit!$L$154</definedName>
    <definedName name="CE_RAN_GSM_and_EDGE_Flexi_BTS_GSM___EDGE_SW_Phase4">[12]Discount_Cockpit!$L$154</definedName>
    <definedName name="CE_RAN_GSM_and_EDGE_Flexi_BTS_GSM___EDGE_SW_Phase5" localSheetId="12">[12]Discount_Cockpit!$M$154</definedName>
    <definedName name="CE_RAN_GSM_and_EDGE_Flexi_BTS_GSM___EDGE_SW_Phase5">[12]Discount_Cockpit!$M$154</definedName>
    <definedName name="CE_RAN_GSM_and_EDGE_Flexi_BTS_GSM___EDGE_SW_Phase6" localSheetId="12">[12]Discount_Cockpit!$N$154</definedName>
    <definedName name="CE_RAN_GSM_and_EDGE_Flexi_BTS_GSM___EDGE_SW_Phase6">[12]Discount_Cockpit!$N$154</definedName>
    <definedName name="CE_RAN_GSM_and_EDGE_Flexi_BTS_GSM___EDGE_SW_Phase7" localSheetId="12">[12]Discount_Cockpit!$O$154</definedName>
    <definedName name="CE_RAN_GSM_and_EDGE_Flexi_BTS_GSM___EDGE_SW_Phase7">[12]Discount_Cockpit!$O$154</definedName>
    <definedName name="CE_RAN_GSM_and_EDGE_Flexi_BTS_GSM___EDGE_SW_Phase8" localSheetId="12">[12]Discount_Cockpit!$P$154</definedName>
    <definedName name="CE_RAN_GSM_and_EDGE_Flexi_BTS_GSM___EDGE_SW_Phase8">[12]Discount_Cockpit!$P$154</definedName>
    <definedName name="CE_RAN_GSM_and_EDGE_Flexi_BTS_GSM___EDGE_SW_Phase9" localSheetId="12">[12]Discount_Cockpit!$Q$154</definedName>
    <definedName name="CE_RAN_GSM_and_EDGE_Flexi_BTS_GSM___EDGE_SW_Phase9">[12]Discount_Cockpit!$Q$154</definedName>
    <definedName name="CE_RAN_GSM_and_EDGE_MultiRadio_HW_Phase1" localSheetId="12">[10]Discount_Cockpit!$I$145</definedName>
    <definedName name="CE_RAN_GSM_and_EDGE_MultiRadio_HW_Phase1">[10]Discount_Cockpit!$I$145</definedName>
    <definedName name="CE_RAN_GSM_and_EDGE_MultiRadio_HW_Phase10" localSheetId="12">[10]Discount_Cockpit!$R$145</definedName>
    <definedName name="CE_RAN_GSM_and_EDGE_MultiRadio_HW_Phase10">[10]Discount_Cockpit!$R$145</definedName>
    <definedName name="CE_RAN_GSM_and_EDGE_MultiRadio_HW_Phase2" localSheetId="12">[10]Discount_Cockpit!$J$145</definedName>
    <definedName name="CE_RAN_GSM_and_EDGE_MultiRadio_HW_Phase2">[10]Discount_Cockpit!$J$145</definedName>
    <definedName name="CE_RAN_GSM_and_EDGE_MultiRadio_HW_Phase3" localSheetId="12">[10]Discount_Cockpit!$K$145</definedName>
    <definedName name="CE_RAN_GSM_and_EDGE_MultiRadio_HW_Phase3">[10]Discount_Cockpit!$K$145</definedName>
    <definedName name="CE_RAN_GSM_and_EDGE_MultiRadio_HW_Phase4" localSheetId="12">[10]Discount_Cockpit!$L$145</definedName>
    <definedName name="CE_RAN_GSM_and_EDGE_MultiRadio_HW_Phase4">[10]Discount_Cockpit!$L$145</definedName>
    <definedName name="CE_RAN_GSM_and_EDGE_MultiRadio_HW_Phase5" localSheetId="12">[10]Discount_Cockpit!$M$145</definedName>
    <definedName name="CE_RAN_GSM_and_EDGE_MultiRadio_HW_Phase5">[10]Discount_Cockpit!$M$145</definedName>
    <definedName name="CE_RAN_GSM_and_EDGE_MultiRadio_HW_Phase6" localSheetId="12">[10]Discount_Cockpit!$N$145</definedName>
    <definedName name="CE_RAN_GSM_and_EDGE_MultiRadio_HW_Phase6">[10]Discount_Cockpit!$N$145</definedName>
    <definedName name="CE_RAN_GSM_and_EDGE_MultiRadio_HW_Phase7" localSheetId="12">[10]Discount_Cockpit!$O$145</definedName>
    <definedName name="CE_RAN_GSM_and_EDGE_MultiRadio_HW_Phase7">[10]Discount_Cockpit!$O$145</definedName>
    <definedName name="CE_RAN_GSM_and_EDGE_MultiRadio_HW_Phase8" localSheetId="12">[10]Discount_Cockpit!$P$145</definedName>
    <definedName name="CE_RAN_GSM_and_EDGE_MultiRadio_HW_Phase8">[10]Discount_Cockpit!$P$145</definedName>
    <definedName name="CE_RAN_GSM_and_EDGE_MultiRadio_HW_Phase9" localSheetId="12">[10]Discount_Cockpit!$Q$145</definedName>
    <definedName name="CE_RAN_GSM_and_EDGE_MultiRadio_HW_Phase9">[10]Discount_Cockpit!$Q$145</definedName>
    <definedName name="CE_RAN_GSM_and_EDGE_MultiRadio_SW_Phase1" localSheetId="12">[10]Discount_Cockpit!$I$147</definedName>
    <definedName name="CE_RAN_GSM_and_EDGE_MultiRadio_SW_Phase1">[10]Discount_Cockpit!$I$147</definedName>
    <definedName name="CE_RAN_GSM_and_EDGE_MultiRadio_SW_Phase10" localSheetId="12">[10]Discount_Cockpit!$R$147</definedName>
    <definedName name="CE_RAN_GSM_and_EDGE_MultiRadio_SW_Phase10">[10]Discount_Cockpit!$R$147</definedName>
    <definedName name="CE_RAN_GSM_and_EDGE_MultiRadio_SW_Phase2" localSheetId="12">[10]Discount_Cockpit!$J$147</definedName>
    <definedName name="CE_RAN_GSM_and_EDGE_MultiRadio_SW_Phase2">[10]Discount_Cockpit!$J$147</definedName>
    <definedName name="CE_RAN_GSM_and_EDGE_MultiRadio_SW_Phase3" localSheetId="12">[10]Discount_Cockpit!$K$147</definedName>
    <definedName name="CE_RAN_GSM_and_EDGE_MultiRadio_SW_Phase3">[10]Discount_Cockpit!$K$147</definedName>
    <definedName name="CE_RAN_GSM_and_EDGE_MultiRadio_SW_Phase4" localSheetId="12">[10]Discount_Cockpit!$L$147</definedName>
    <definedName name="CE_RAN_GSM_and_EDGE_MultiRadio_SW_Phase4">[10]Discount_Cockpit!$L$147</definedName>
    <definedName name="CE_RAN_GSM_and_EDGE_MultiRadio_SW_Phase5" localSheetId="12">[10]Discount_Cockpit!$M$147</definedName>
    <definedName name="CE_RAN_GSM_and_EDGE_MultiRadio_SW_Phase5">[10]Discount_Cockpit!$M$147</definedName>
    <definedName name="CE_RAN_GSM_and_EDGE_MultiRadio_SW_Phase6" localSheetId="12">[10]Discount_Cockpit!$N$147</definedName>
    <definedName name="CE_RAN_GSM_and_EDGE_MultiRadio_SW_Phase6">[10]Discount_Cockpit!$N$147</definedName>
    <definedName name="CE_RAN_GSM_and_EDGE_MultiRadio_SW_Phase7" localSheetId="12">[10]Discount_Cockpit!$O$147</definedName>
    <definedName name="CE_RAN_GSM_and_EDGE_MultiRadio_SW_Phase7">[10]Discount_Cockpit!$O$147</definedName>
    <definedName name="CE_RAN_GSM_and_EDGE_MultiRadio_SW_Phase8" localSheetId="12">[10]Discount_Cockpit!$P$147</definedName>
    <definedName name="CE_RAN_GSM_and_EDGE_MultiRadio_SW_Phase8">[10]Discount_Cockpit!$P$147</definedName>
    <definedName name="CE_RAN_GSM_and_EDGE_MultiRadio_SW_Phase9" localSheetId="12">[10]Discount_Cockpit!$Q$147</definedName>
    <definedName name="CE_RAN_GSM_and_EDGE_MultiRadio_SW_Phase9">[10]Discount_Cockpit!$Q$147</definedName>
    <definedName name="Central_cost_reduction_Y1">'[5]2.1 Staff scen &amp; central costs'!$F$51</definedName>
    <definedName name="Central_cost_reduction_Y2">'[5]2.1 Staff scen &amp; central costs'!$G$51</definedName>
    <definedName name="Central_costs_annual_P1">[5]Calculations!$D$164</definedName>
    <definedName name="Central_costs_annual_P2">[5]Calculations!$D$165</definedName>
    <definedName name="Central_costs_Y1">'[5]Calculations 1'!$L$540</definedName>
    <definedName name="Central_costs_Y1_no_grace">'[5]Calculations 1'!$L$536</definedName>
    <definedName name="Central_costs_Y10">'[5]Calculations 1'!$U$540</definedName>
    <definedName name="Central_costs_Y2">'[5]Calculations 1'!$M$540</definedName>
    <definedName name="Central_costs_Y2_no_grace">'[5]Calculations 1'!$M$536</definedName>
    <definedName name="Central_costs_Y3">'[5]Calculations 1'!$N$540</definedName>
    <definedName name="Central_costs_Y4">'[5]Calculations 1'!$O$540</definedName>
    <definedName name="Central_costs_Y5">'[5]Calculations 1'!$P$540</definedName>
    <definedName name="Central_costs_Y6">'[5]Calculations 1'!$Q$540</definedName>
    <definedName name="Central_costs_Y7">'[5]Calculations 1'!$R$540</definedName>
    <definedName name="Central_costs_Y8">'[5]Calculations 1'!$S$540</definedName>
    <definedName name="Central_costs_Y9">'[5]Calculations 1'!$T$540</definedName>
    <definedName name="Central_MUS_GA" localSheetId="12">'[5]Price sheet'!#REF!</definedName>
    <definedName name="Central_MUS_GA" localSheetId="9">'[5]Price sheet'!#REF!</definedName>
    <definedName name="Central_MUS_GA" localSheetId="6">'[5]Price sheet'!#REF!</definedName>
    <definedName name="Central_MUS_GA" localSheetId="4">'[5]Price sheet'!#REF!</definedName>
    <definedName name="Central_MUS_GA" localSheetId="10">'[5]Price sheet'!#REF!</definedName>
    <definedName name="Central_MUS_GA">'[5]Price sheet'!#REF!</definedName>
    <definedName name="Central_MUS_Mbc" localSheetId="12">'[5]Price sheet'!#REF!</definedName>
    <definedName name="Central_MUS_Mbc" localSheetId="9">'[5]Price sheet'!#REF!</definedName>
    <definedName name="Central_MUS_Mbc" localSheetId="6">'[5]Price sheet'!#REF!</definedName>
    <definedName name="Central_MUS_Mbc" localSheetId="4">'[5]Price sheet'!#REF!</definedName>
    <definedName name="Central_MUS_Mbc" localSheetId="10">'[5]Price sheet'!#REF!</definedName>
    <definedName name="Central_MUS_Mbc">'[5]Price sheet'!#REF!</definedName>
    <definedName name="Central_MUS_Mwc" localSheetId="12">'[5]Price sheet'!#REF!</definedName>
    <definedName name="Central_MUS_Mwc" localSheetId="9">'[5]Price sheet'!#REF!</definedName>
    <definedName name="Central_MUS_Mwc" localSheetId="6">'[5]Price sheet'!#REF!</definedName>
    <definedName name="Central_MUS_Mwc" localSheetId="4">'[5]Price sheet'!#REF!</definedName>
    <definedName name="Central_MUS_Mwc" localSheetId="10">'[5]Price sheet'!#REF!</definedName>
    <definedName name="Central_MUS_Mwc">'[5]Price sheet'!#REF!</definedName>
    <definedName name="Central_MUS_PM" localSheetId="12">'[5]Price sheet'!#REF!</definedName>
    <definedName name="Central_MUS_PM" localSheetId="9">'[5]Price sheet'!#REF!</definedName>
    <definedName name="Central_MUS_PM" localSheetId="6">'[5]Price sheet'!#REF!</definedName>
    <definedName name="Central_MUS_PM" localSheetId="4">'[5]Price sheet'!#REF!</definedName>
    <definedName name="Central_MUS_PM" localSheetId="10">'[5]Price sheet'!#REF!</definedName>
    <definedName name="Central_MUS_PM">'[5]Price sheet'!#REF!</definedName>
    <definedName name="Central_MUS_RD" localSheetId="9">'[5]Price sheet'!#REF!</definedName>
    <definedName name="Central_MUS_RD" localSheetId="6">'[5]Price sheet'!#REF!</definedName>
    <definedName name="Central_MUS_RD" localSheetId="4">'[5]Price sheet'!#REF!</definedName>
    <definedName name="Central_MUS_RD">'[5]Price sheet'!#REF!</definedName>
    <definedName name="Central_MUS_Sbc" localSheetId="9">'[5]Price sheet'!#REF!</definedName>
    <definedName name="Central_MUS_Sbc" localSheetId="6">'[5]Price sheet'!#REF!</definedName>
    <definedName name="Central_MUS_Sbc" localSheetId="4">'[5]Price sheet'!#REF!</definedName>
    <definedName name="Central_MUS_Sbc">'[5]Price sheet'!#REF!</definedName>
    <definedName name="Central_MUS_ServA" localSheetId="9">'[5]Price sheet'!#REF!</definedName>
    <definedName name="Central_MUS_ServA" localSheetId="6">'[5]Price sheet'!#REF!</definedName>
    <definedName name="Central_MUS_ServA" localSheetId="4">'[5]Price sheet'!#REF!</definedName>
    <definedName name="Central_MUS_ServA">'[5]Price sheet'!#REF!</definedName>
    <definedName name="Central_MUS_ServB" localSheetId="9">'[5]Price sheet'!#REF!</definedName>
    <definedName name="Central_MUS_ServB" localSheetId="6">'[5]Price sheet'!#REF!</definedName>
    <definedName name="Central_MUS_ServB" localSheetId="4">'[5]Price sheet'!#REF!</definedName>
    <definedName name="Central_MUS_ServB">'[5]Price sheet'!#REF!</definedName>
    <definedName name="Central_MUS_ServC" localSheetId="9">'[5]Price sheet'!#REF!</definedName>
    <definedName name="Central_MUS_ServC" localSheetId="6">'[5]Price sheet'!#REF!</definedName>
    <definedName name="Central_MUS_ServC" localSheetId="4">'[5]Price sheet'!#REF!</definedName>
    <definedName name="Central_MUS_ServC">'[5]Price sheet'!#REF!</definedName>
    <definedName name="Central_MUS_ServD" localSheetId="9">'[5]Price sheet'!#REF!</definedName>
    <definedName name="Central_MUS_ServD" localSheetId="6">'[5]Price sheet'!#REF!</definedName>
    <definedName name="Central_MUS_ServD" localSheetId="4">'[5]Price sheet'!#REF!</definedName>
    <definedName name="Central_MUS_ServD">'[5]Price sheet'!#REF!</definedName>
    <definedName name="Central_MUS_SMC" localSheetId="9">'[5]Price sheet'!#REF!</definedName>
    <definedName name="Central_MUS_SMC" localSheetId="6">'[5]Price sheet'!#REF!</definedName>
    <definedName name="Central_MUS_SMC" localSheetId="4">'[5]Price sheet'!#REF!</definedName>
    <definedName name="Central_MUS_SMC">'[5]Price sheet'!#REF!</definedName>
    <definedName name="Central_MUS_Sourcing" localSheetId="9">'[5]Price sheet'!#REF!</definedName>
    <definedName name="Central_MUS_Sourcing" localSheetId="6">'[5]Price sheet'!#REF!</definedName>
    <definedName name="Central_MUS_Sourcing" localSheetId="4">'[5]Price sheet'!#REF!</definedName>
    <definedName name="Central_MUS_Sourcing">'[5]Price sheet'!#REF!</definedName>
    <definedName name="Central_MUS_Swc" localSheetId="9">'[5]Price sheet'!#REF!</definedName>
    <definedName name="Central_MUS_Swc" localSheetId="6">'[5]Price sheet'!#REF!</definedName>
    <definedName name="Central_MUS_Swc" localSheetId="4">'[5]Price sheet'!#REF!</definedName>
    <definedName name="Central_MUS_Swc">'[5]Price sheet'!#REF!</definedName>
    <definedName name="Central_Other_GA">'[5]Price sheet'!$H$112</definedName>
    <definedName name="Central_Other_Mbc">'[5]Price sheet'!$L$112</definedName>
    <definedName name="Central_Other_Mwc">'[5]Price sheet'!$M$112</definedName>
    <definedName name="Central_Other_PM">'[5]Price sheet'!$J$112</definedName>
    <definedName name="Central_Other_RD">'[5]Price sheet'!$I$112</definedName>
    <definedName name="Central_Other_Sbc">'[5]Price sheet'!$O$112</definedName>
    <definedName name="Central_Other_ServA">'[5]Price sheet'!$C$112</definedName>
    <definedName name="Central_Other_ServB">'[5]Price sheet'!$D$112</definedName>
    <definedName name="Central_Other_ServC">'[5]Price sheet'!$E$112</definedName>
    <definedName name="Central_Other_ServD">'[5]Price sheet'!$F$112</definedName>
    <definedName name="Central_Other_ServE">'[5]Price sheet'!$G$112</definedName>
    <definedName name="Central_Other_SMC">'[5]Price sheet'!$K$112</definedName>
    <definedName name="Central_Other_Sourcing">'[5]Price sheet'!$N$112</definedName>
    <definedName name="Central_Other_Swc">'[5]Price sheet'!$P$112</definedName>
    <definedName name="Central_SAP_GA">'[5]Price sheet'!$H$110</definedName>
    <definedName name="Central_SAP_Mbc">'[5]Price sheet'!$L$110</definedName>
    <definedName name="Central_SAP_Mwc">'[5]Price sheet'!$M$110</definedName>
    <definedName name="Central_SAP_PM">'[5]Price sheet'!$J$110</definedName>
    <definedName name="Central_SAP_RD">'[5]Price sheet'!$I$110</definedName>
    <definedName name="Central_SAP_Sbc">'[5]Price sheet'!$O$110</definedName>
    <definedName name="Central_SAP_ServA">'[5]Price sheet'!$C$110</definedName>
    <definedName name="Central_SAP_ServB">'[5]Price sheet'!$D$110</definedName>
    <definedName name="Central_SAP_ServC">'[5]Price sheet'!$E$110</definedName>
    <definedName name="Central_SAP_ServD">'[5]Price sheet'!$F$110</definedName>
    <definedName name="Central_SAP_ServE">'[5]Price sheet'!$G$110</definedName>
    <definedName name="Central_SAP_SMC">'[5]Price sheet'!$K$110</definedName>
    <definedName name="Central_SAP_Sourcing">'[5]Price sheet'!$N$110</definedName>
    <definedName name="Central_SAP_Swc">'[5]Price sheet'!$P$110</definedName>
    <definedName name="Central_Scala_GA">'[5]Price sheet'!$H$111</definedName>
    <definedName name="Central_Scala_Mbc">'[5]Price sheet'!$L$111</definedName>
    <definedName name="Central_Scala_Mwc">'[5]Price sheet'!$M$111</definedName>
    <definedName name="Central_Scala_PM">'[5]Price sheet'!$J$111</definedName>
    <definedName name="Central_Scala_RD">'[5]Price sheet'!$I$111</definedName>
    <definedName name="Central_Scala_Sbc">'[5]Price sheet'!$O$111</definedName>
    <definedName name="Central_Scala_ServA">'[5]Price sheet'!$C$111</definedName>
    <definedName name="Central_Scala_ServB">'[5]Price sheet'!$D$111</definedName>
    <definedName name="Central_Scala_ServC">'[5]Price sheet'!$E$111</definedName>
    <definedName name="Central_Scala_ServD">'[5]Price sheet'!$F$111</definedName>
    <definedName name="Central_Scala_ServE">'[5]Price sheet'!$G$111</definedName>
    <definedName name="Central_Scala_SMC">'[5]Price sheet'!$K$111</definedName>
    <definedName name="Central_Scala_Sourcing">'[5]Price sheet'!$N$111</definedName>
    <definedName name="Central_Scala_Swc">'[5]Price sheet'!$P$111</definedName>
    <definedName name="Centre" localSheetId="12">#REF!</definedName>
    <definedName name="Centre" localSheetId="9">#REF!</definedName>
    <definedName name="Centre" localSheetId="6">#REF!</definedName>
    <definedName name="Centre" localSheetId="4">#REF!</definedName>
    <definedName name="Centre" localSheetId="10">#REF!</definedName>
    <definedName name="Centre">#REF!</definedName>
    <definedName name="CField" localSheetId="12">#REF!</definedName>
    <definedName name="CField" localSheetId="9">#REF!</definedName>
    <definedName name="CField" localSheetId="6">#REF!</definedName>
    <definedName name="CField" localSheetId="4">#REF!</definedName>
    <definedName name="CField" localSheetId="10">#REF!</definedName>
    <definedName name="CField">#REF!</definedName>
    <definedName name="CFirst" localSheetId="12">#REF!</definedName>
    <definedName name="CFirst" localSheetId="9">#REF!</definedName>
    <definedName name="CFirst" localSheetId="6">#REF!</definedName>
    <definedName name="CFirst" localSheetId="4">#REF!</definedName>
    <definedName name="CFirst" localSheetId="10">#REF!</definedName>
    <definedName name="CFirst">#REF!</definedName>
    <definedName name="Chassis" localSheetId="10">OFFSET([4]App.Middleware!$F$1,0,0,COUNTA([4]App.Middleware!$F$1:$F$65536),1)</definedName>
    <definedName name="Chassis">OFFSET([4]App.Middleware!$F$1,0,0,COUNTA([4]App.Middleware!$F$1:$F$65536),1)</definedName>
    <definedName name="CHelp" localSheetId="12">#REF!</definedName>
    <definedName name="CHelp" localSheetId="9">#REF!</definedName>
    <definedName name="CHelp" localSheetId="6">#REF!</definedName>
    <definedName name="CHelp" localSheetId="4">#REF!</definedName>
    <definedName name="CHelp" localSheetId="10">#REF!</definedName>
    <definedName name="CHelp">#REF!</definedName>
    <definedName name="CImp" localSheetId="12">#REF!</definedName>
    <definedName name="CImp" localSheetId="9">#REF!</definedName>
    <definedName name="CImp" localSheetId="6">#REF!</definedName>
    <definedName name="CImp" localSheetId="4">#REF!</definedName>
    <definedName name="CImp" localSheetId="10">#REF!</definedName>
    <definedName name="CImp">#REF!</definedName>
    <definedName name="city_" localSheetId="12">[4]BoM!#REF!</definedName>
    <definedName name="city_" localSheetId="9">[4]BoM!#REF!</definedName>
    <definedName name="city_" localSheetId="6">[4]BoM!#REF!</definedName>
    <definedName name="city_" localSheetId="4">[4]BoM!#REF!</definedName>
    <definedName name="city_" localSheetId="10">[4]BoM!#REF!</definedName>
    <definedName name="city_">[4]BoM!#REF!</definedName>
    <definedName name="City_A" localSheetId="12">[4]BoM!#REF!</definedName>
    <definedName name="City_A" localSheetId="9">[4]BoM!#REF!</definedName>
    <definedName name="City_A" localSheetId="6">[4]BoM!#REF!</definedName>
    <definedName name="City_A" localSheetId="4">[4]BoM!#REF!</definedName>
    <definedName name="City_A" localSheetId="10">[4]BoM!#REF!</definedName>
    <definedName name="City_A">[4]BoM!#REF!</definedName>
    <definedName name="City_ap" localSheetId="12">[4]BoM!#REF!</definedName>
    <definedName name="City_ap" localSheetId="9">[4]BoM!#REF!</definedName>
    <definedName name="City_ap" localSheetId="6">[4]BoM!#REF!</definedName>
    <definedName name="City_ap" localSheetId="4">[4]BoM!#REF!</definedName>
    <definedName name="City_ap" localSheetId="10">[4]BoM!#REF!</definedName>
    <definedName name="City_ap">[4]BoM!#REF!</definedName>
    <definedName name="City_App" localSheetId="12">[4]BoM!#REF!</definedName>
    <definedName name="City_App" localSheetId="9">[4]BoM!#REF!</definedName>
    <definedName name="City_App" localSheetId="6">[4]BoM!#REF!</definedName>
    <definedName name="City_App" localSheetId="4">[4]BoM!#REF!</definedName>
    <definedName name="City_App" localSheetId="10">[4]BoM!#REF!</definedName>
    <definedName name="City_App">[4]BoM!#REF!</definedName>
    <definedName name="City_HPOCMP" localSheetId="12">[4]BoM!#REF!</definedName>
    <definedName name="City_HPOCMP" localSheetId="9">[4]BoM!#REF!</definedName>
    <definedName name="City_HPOCMP" localSheetId="6">[4]BoM!#REF!</definedName>
    <definedName name="City_HPOCMP" localSheetId="4">[4]BoM!#REF!</definedName>
    <definedName name="City_HPOCMP" localSheetId="10">[4]BoM!#REF!</definedName>
    <definedName name="City_HPOCMP">[4]BoM!#REF!</definedName>
    <definedName name="City_OS" localSheetId="9">[4]BoM!#REF!</definedName>
    <definedName name="City_OS" localSheetId="6">[4]BoM!#REF!</definedName>
    <definedName name="City_OS" localSheetId="4">[4]BoM!#REF!</definedName>
    <definedName name="City_OS" localSheetId="10">[4]BoM!#REF!</definedName>
    <definedName name="City_OS">[4]BoM!#REF!</definedName>
    <definedName name="City_Stack" localSheetId="10">[4]BoM!$D$42</definedName>
    <definedName name="City_Stack">[4]BoM!$D$42</definedName>
    <definedName name="CNot" localSheetId="12">#REF!</definedName>
    <definedName name="CNot" localSheetId="9">#REF!</definedName>
    <definedName name="CNot" localSheetId="6">#REF!</definedName>
    <definedName name="CNot" localSheetId="4">#REF!</definedName>
    <definedName name="CNot" localSheetId="10">#REF!</definedName>
    <definedName name="CNot">#REF!</definedName>
    <definedName name="CoBa_CoSa_FCU">#N/A</definedName>
    <definedName name="CoBa_CoSa_FCU_2">#N/A</definedName>
    <definedName name="Committed" localSheetId="12">#REF!</definedName>
    <definedName name="Committed" localSheetId="9">#REF!</definedName>
    <definedName name="Committed" localSheetId="6">#REF!</definedName>
    <definedName name="Committed" localSheetId="4">#REF!</definedName>
    <definedName name="Committed" localSheetId="10">#REF!</definedName>
    <definedName name="Committed">#REF!</definedName>
    <definedName name="Cond1" localSheetId="12">#REF!</definedName>
    <definedName name="Cond1" localSheetId="9">#REF!</definedName>
    <definedName name="Cond1" localSheetId="6">#REF!</definedName>
    <definedName name="Cond1" localSheetId="4">#REF!</definedName>
    <definedName name="Cond1" localSheetId="10">#REF!</definedName>
    <definedName name="Cond1">#REF!</definedName>
    <definedName name="Connections_balance_sheet" localSheetId="12">#REF!</definedName>
    <definedName name="Connections_balance_sheet" localSheetId="9">#REF!</definedName>
    <definedName name="Connections_balance_sheet" localSheetId="6">#REF!</definedName>
    <definedName name="Connections_balance_sheet" localSheetId="4">#REF!</definedName>
    <definedName name="Connections_balance_sheet" localSheetId="10">#REF!</definedName>
    <definedName name="Connections_balance_sheet">#REF!</definedName>
    <definedName name="Connections_cash_flow" localSheetId="9">#REF!</definedName>
    <definedName name="Connections_cash_flow" localSheetId="6">#REF!</definedName>
    <definedName name="Connections_cash_flow" localSheetId="4">#REF!</definedName>
    <definedName name="Connections_cash_flow">#REF!</definedName>
    <definedName name="Connections_profit_and_loss" localSheetId="9">#REF!</definedName>
    <definedName name="Connections_profit_and_loss" localSheetId="6">#REF!</definedName>
    <definedName name="Connections_profit_and_loss" localSheetId="4">#REF!</definedName>
    <definedName name="Connections_profit_and_loss">#REF!</definedName>
    <definedName name="Consol" localSheetId="9">#REF!</definedName>
    <definedName name="Consol" localSheetId="6">#REF!</definedName>
    <definedName name="Consol" localSheetId="4">#REF!</definedName>
    <definedName name="Consol">#REF!</definedName>
    <definedName name="Construction_Budget">'[13]Report Exhibits'!$AE$2:$AK$17</definedName>
    <definedName name="Contract_Currency" localSheetId="12">[10]Discount_Cockpit!$E$510</definedName>
    <definedName name="Contract_Currency">[10]Discount_Cockpit!$E$510</definedName>
    <definedName name="Contract_length">'[5]1.1 Deal characteristics'!$C$13</definedName>
    <definedName name="Contract_Period_In_Months" localSheetId="12">'[14]TO-BE FL RESOURCE COSTS'!$H$9:$CM$9</definedName>
    <definedName name="Contract_Period_In_Months">'[14]TO-BE FL RESOURCE COSTS'!$H$9:$CM$9</definedName>
    <definedName name="Contract_takeover_Applications?" localSheetId="12">#REF!</definedName>
    <definedName name="Contract_takeover_Applications?" localSheetId="9">#REF!</definedName>
    <definedName name="Contract_takeover_Applications?" localSheetId="6">#REF!</definedName>
    <definedName name="Contract_takeover_Applications?" localSheetId="4">#REF!</definedName>
    <definedName name="Contract_takeover_Applications?" localSheetId="10">#REF!</definedName>
    <definedName name="Contract_takeover_Applications?">#REF!</definedName>
    <definedName name="Contract_takeover_PC?" localSheetId="12">'[5]3.2 Workplace and infra'!#REF!</definedName>
    <definedName name="Contract_takeover_PC?" localSheetId="9">'[5]3.2 Workplace and infra'!#REF!</definedName>
    <definedName name="Contract_takeover_PC?" localSheetId="6">'[5]3.2 Workplace and infra'!#REF!</definedName>
    <definedName name="Contract_takeover_PC?" localSheetId="4">'[5]3.2 Workplace and infra'!#REF!</definedName>
    <definedName name="Contract_takeover_PC?" localSheetId="10">'[5]3.2 Workplace and infra'!#REF!</definedName>
    <definedName name="Contract_takeover_PC?">'[5]3.2 Workplace and infra'!#REF!</definedName>
    <definedName name="Contract_takeover_Voice?" localSheetId="12">#REF!</definedName>
    <definedName name="Contract_takeover_Voice?" localSheetId="9">#REF!</definedName>
    <definedName name="Contract_takeover_Voice?" localSheetId="6">#REF!</definedName>
    <definedName name="Contract_takeover_Voice?" localSheetId="4">#REF!</definedName>
    <definedName name="Contract_takeover_Voice?" localSheetId="10">#REF!</definedName>
    <definedName name="Contract_takeover_Voice?">#REF!</definedName>
    <definedName name="Contract_takeover_WAN?" localSheetId="12">#REF!</definedName>
    <definedName name="Contract_takeover_WAN?" localSheetId="9">#REF!</definedName>
    <definedName name="Contract_takeover_WAN?" localSheetId="6">#REF!</definedName>
    <definedName name="Contract_takeover_WAN?" localSheetId="4">#REF!</definedName>
    <definedName name="Contract_takeover_WAN?" localSheetId="10">#REF!</definedName>
    <definedName name="Contract_takeover_WAN?">#REF!</definedName>
    <definedName name="Contracts" localSheetId="12">#REF!</definedName>
    <definedName name="Contracts" localSheetId="9">#REF!</definedName>
    <definedName name="Contracts" localSheetId="6">#REF!</definedName>
    <definedName name="Contracts" localSheetId="4">#REF!</definedName>
    <definedName name="Contracts" localSheetId="10">#REF!</definedName>
    <definedName name="Contracts">#REF!</definedName>
    <definedName name="Contracts_section_0" localSheetId="9">#REF!</definedName>
    <definedName name="Contracts_section_0" localSheetId="6">#REF!</definedName>
    <definedName name="Contracts_section_0" localSheetId="4">#REF!</definedName>
    <definedName name="Contracts_section_0">#REF!</definedName>
    <definedName name="Contracts_section_1" localSheetId="9">#REF!</definedName>
    <definedName name="Contracts_section_1" localSheetId="6">#REF!</definedName>
    <definedName name="Contracts_section_1" localSheetId="4">#REF!</definedName>
    <definedName name="Contracts_section_1">#REF!</definedName>
    <definedName name="Contracts_section_2" localSheetId="9">#REF!</definedName>
    <definedName name="Contracts_section_2" localSheetId="6">#REF!</definedName>
    <definedName name="Contracts_section_2" localSheetId="4">#REF!</definedName>
    <definedName name="Contracts_section_2">#REF!</definedName>
    <definedName name="Contracts_section_3" localSheetId="9">#REF!</definedName>
    <definedName name="Contracts_section_3" localSheetId="6">#REF!</definedName>
    <definedName name="Contracts_section_3" localSheetId="4">#REF!</definedName>
    <definedName name="Contracts_section_3">#REF!</definedName>
    <definedName name="Control_Link_1">[3]Curve!$H$57</definedName>
    <definedName name="Control_Link_1Save">[3]Curve!$I$57</definedName>
    <definedName name="Control_Link_2">[3]Curve!$H$66</definedName>
    <definedName name="Control_link_2Save">[3]Curve!$I$66</definedName>
    <definedName name="Control_Link_3">[3]Curve!$H$75</definedName>
    <definedName name="Control_Link_3Save">[3]Curve!$I$75</definedName>
    <definedName name="Control_Link_4">[3]Curve!$H$84</definedName>
    <definedName name="Control_Link_4Save">[3]Curve!$I$84</definedName>
    <definedName name="COper" localSheetId="12">#REF!</definedName>
    <definedName name="COper" localSheetId="9">#REF!</definedName>
    <definedName name="COper" localSheetId="6">#REF!</definedName>
    <definedName name="COper" localSheetId="4">#REF!</definedName>
    <definedName name="COper" localSheetId="10">#REF!</definedName>
    <definedName name="COper">#REF!</definedName>
    <definedName name="Copper" localSheetId="12">#REF!</definedName>
    <definedName name="Copper" localSheetId="9">#REF!</definedName>
    <definedName name="Copper" localSheetId="6">#REF!</definedName>
    <definedName name="Copper" localSheetId="4">#REF!</definedName>
    <definedName name="Copper" localSheetId="10">#REF!</definedName>
    <definedName name="Copper">#REF!</definedName>
    <definedName name="COpt" localSheetId="12">#REF!</definedName>
    <definedName name="COpt" localSheetId="9">#REF!</definedName>
    <definedName name="COpt" localSheetId="6">#REF!</definedName>
    <definedName name="COpt" localSheetId="4">#REF!</definedName>
    <definedName name="COpt" localSheetId="10">#REF!</definedName>
    <definedName name="COpt">#REF!</definedName>
    <definedName name="core" localSheetId="12">IF(MAX(#REF!)&gt;=MAX(RefBS),0,MAX(#REF!)+1)</definedName>
    <definedName name="core" localSheetId="9">IF(MAX(#REF!)&gt;=MAX([0]!RefBS),0,MAX(#REF!)+1)</definedName>
    <definedName name="core" localSheetId="6">IF(MAX(#REF!)&gt;=MAX([2]!RefBS),0,MAX(#REF!)+1)</definedName>
    <definedName name="core" localSheetId="4">IF(MAX(#REF!)&gt;=MAX([2]!RefBS),0,MAX(#REF!)+1)</definedName>
    <definedName name="core" localSheetId="10">IF(MAX(#REF!)&gt;=MAX(RefBS),0,MAX(#REF!)+1)</definedName>
    <definedName name="core">IF(MAX(#REF!)&gt;=MAX(RefBS),0,MAX(#REF!)+1)</definedName>
    <definedName name="Corr_sep_sig_U" localSheetId="12">[4]BoM!#REF!</definedName>
    <definedName name="Corr_sep_sig_U" localSheetId="9">[4]BoM!#REF!</definedName>
    <definedName name="Corr_sep_sig_U" localSheetId="6">[4]BoM!#REF!</definedName>
    <definedName name="Corr_sep_sig_U" localSheetId="4">[4]BoM!#REF!</definedName>
    <definedName name="Corr_sep_sig_U" localSheetId="10">[4]BoM!#REF!</definedName>
    <definedName name="Corr_sep_sig_U">[4]BoM!#REF!</definedName>
    <definedName name="Corresponding_ADAX" localSheetId="10">[4]BoM!$D$47</definedName>
    <definedName name="Corresponding_ADAX">[4]BoM!$D$47</definedName>
    <definedName name="Corresponding_Cystal" localSheetId="12">[4]BoM!#REF!</definedName>
    <definedName name="Corresponding_Cystal" localSheetId="9">[4]BoM!#REF!</definedName>
    <definedName name="Corresponding_Cystal" localSheetId="6">[4]BoM!#REF!</definedName>
    <definedName name="Corresponding_Cystal" localSheetId="4">[4]BoM!#REF!</definedName>
    <definedName name="Corresponding_Cystal" localSheetId="10">[4]BoM!#REF!</definedName>
    <definedName name="Corresponding_Cystal">[4]BoM!#REF!</definedName>
    <definedName name="Corresponding_DXC_Modules" localSheetId="12">[4]BoM!#REF!</definedName>
    <definedName name="Corresponding_DXC_Modules" localSheetId="9">[4]BoM!#REF!</definedName>
    <definedName name="Corresponding_DXC_Modules" localSheetId="6">[4]BoM!#REF!</definedName>
    <definedName name="Corresponding_DXC_Modules" localSheetId="4">[4]BoM!#REF!</definedName>
    <definedName name="Corresponding_DXC_Modules" localSheetId="10">[4]BoM!#REF!</definedName>
    <definedName name="Corresponding_DXC_Modules">[4]BoM!#REF!</definedName>
    <definedName name="Corresponding_HMP_based_boards" localSheetId="12">[4]BoM!#REF!</definedName>
    <definedName name="Corresponding_HMP_based_boards" localSheetId="9">[4]BoM!#REF!</definedName>
    <definedName name="Corresponding_HMP_based_boards" localSheetId="6">[4]BoM!#REF!</definedName>
    <definedName name="Corresponding_HMP_based_boards" localSheetId="4">[4]BoM!#REF!</definedName>
    <definedName name="Corresponding_HMP_based_boards" localSheetId="10">[4]BoM!#REF!</definedName>
    <definedName name="Corresponding_HMP_based_boards">[4]BoM!#REF!</definedName>
    <definedName name="Corresponding_HMP_based_licenses" localSheetId="12">[4]BoM!#REF!</definedName>
    <definedName name="Corresponding_HMP_based_licenses" localSheetId="9">[4]BoM!#REF!</definedName>
    <definedName name="Corresponding_HMP_based_licenses" localSheetId="6">[4]BoM!#REF!</definedName>
    <definedName name="Corresponding_HMP_based_licenses" localSheetId="4">[4]BoM!#REF!</definedName>
    <definedName name="Corresponding_HMP_based_licenses" localSheetId="10">[4]BoM!#REF!</definedName>
    <definedName name="Corresponding_HMP_based_licenses">[4]BoM!#REF!</definedName>
    <definedName name="Corresponding_Host_Based_Software" localSheetId="9">[4]BoM!#REF!</definedName>
    <definedName name="Corresponding_Host_Based_Software" localSheetId="6">[4]BoM!#REF!</definedName>
    <definedName name="Corresponding_Host_Based_Software" localSheetId="4">[4]BoM!#REF!</definedName>
    <definedName name="Corresponding_Host_Based_Software" localSheetId="10">[4]BoM!#REF!</definedName>
    <definedName name="Corresponding_Host_Based_Software">[4]BoM!#REF!</definedName>
    <definedName name="Corresponding_List" localSheetId="9">[4]BoM!#REF!</definedName>
    <definedName name="Corresponding_List" localSheetId="6">[4]BoM!#REF!</definedName>
    <definedName name="Corresponding_List" localSheetId="4">[4]BoM!#REF!</definedName>
    <definedName name="Corresponding_List" localSheetId="10">[4]BoM!#REF!</definedName>
    <definedName name="Corresponding_List">[4]BoM!#REF!</definedName>
    <definedName name="Corresponding_List_App" localSheetId="9">[4]BoM!#REF!</definedName>
    <definedName name="Corresponding_List_App" localSheetId="6">[4]BoM!#REF!</definedName>
    <definedName name="Corresponding_List_App" localSheetId="4">[4]BoM!#REF!</definedName>
    <definedName name="Corresponding_List_App" localSheetId="10">[4]BoM!#REF!</definedName>
    <definedName name="Corresponding_List_App">[4]BoM!#REF!</definedName>
    <definedName name="Corresponding_List_HPOCMP" localSheetId="9">[4]BoM!#REF!</definedName>
    <definedName name="Corresponding_List_HPOCMP" localSheetId="6">[4]BoM!#REF!</definedName>
    <definedName name="Corresponding_List_HPOCMP" localSheetId="4">[4]BoM!#REF!</definedName>
    <definedName name="Corresponding_List_HPOCMP" localSheetId="10">[4]BoM!#REF!</definedName>
    <definedName name="Corresponding_List_HPOCMP">[4]BoM!#REF!</definedName>
    <definedName name="Corresponding_List_OS" localSheetId="9">[4]BoM!#REF!</definedName>
    <definedName name="Corresponding_List_OS" localSheetId="6">[4]BoM!#REF!</definedName>
    <definedName name="Corresponding_List_OS" localSheetId="4">[4]BoM!#REF!</definedName>
    <definedName name="Corresponding_List_OS" localSheetId="10">[4]BoM!#REF!</definedName>
    <definedName name="Corresponding_List_OS">[4]BoM!#REF!</definedName>
    <definedName name="Corresponding_List_Stack" localSheetId="10">[4]BoM!$D$43</definedName>
    <definedName name="Corresponding_List_Stack">[4]BoM!$D$43</definedName>
    <definedName name="Corresponding_loop" localSheetId="12">[4]BoM!#REF!</definedName>
    <definedName name="Corresponding_loop" localSheetId="9">[4]BoM!#REF!</definedName>
    <definedName name="Corresponding_loop" localSheetId="6">[4]BoM!#REF!</definedName>
    <definedName name="Corresponding_loop" localSheetId="4">[4]BoM!#REF!</definedName>
    <definedName name="Corresponding_loop" localSheetId="10">[4]BoM!#REF!</definedName>
    <definedName name="Corresponding_loop">[4]BoM!#REF!</definedName>
    <definedName name="Corresponding_Oracle" localSheetId="12">[4]BoM!#REF!</definedName>
    <definedName name="Corresponding_Oracle" localSheetId="9">[4]BoM!#REF!</definedName>
    <definedName name="Corresponding_Oracle" localSheetId="6">[4]BoM!#REF!</definedName>
    <definedName name="Corresponding_Oracle" localSheetId="4">[4]BoM!#REF!</definedName>
    <definedName name="Corresponding_Oracle" localSheetId="10">[4]BoM!#REF!</definedName>
    <definedName name="Corresponding_Oracle">[4]BoM!#REF!</definedName>
    <definedName name="Corresponding_Septal_Signalling_Unit" localSheetId="12">[4]BoM!#REF!</definedName>
    <definedName name="Corresponding_Septal_Signalling_Unit" localSheetId="9">[4]BoM!#REF!</definedName>
    <definedName name="Corresponding_Septal_Signalling_Unit" localSheetId="6">[4]BoM!#REF!</definedName>
    <definedName name="Corresponding_Septal_Signalling_Unit" localSheetId="4">[4]BoM!#REF!</definedName>
    <definedName name="Corresponding_Septal_Signalling_Unit" localSheetId="10">[4]BoM!#REF!</definedName>
    <definedName name="Corresponding_Septal_Signalling_Unit">[4]BoM!#REF!</definedName>
    <definedName name="Corresponding_TELECOM" localSheetId="12">[4]BoM!#REF!</definedName>
    <definedName name="Corresponding_TELECOM" localSheetId="9">[4]BoM!#REF!</definedName>
    <definedName name="Corresponding_TELECOM" localSheetId="6">[4]BoM!#REF!</definedName>
    <definedName name="Corresponding_TELECOM" localSheetId="4">[4]BoM!#REF!</definedName>
    <definedName name="Corresponding_TELECOM" localSheetId="10">[4]BoM!#REF!</definedName>
    <definedName name="Corresponding_TELECOM">[4]BoM!#REF!</definedName>
    <definedName name="Corresponding_TFT_KVM" localSheetId="9">[4]BoM!#REF!</definedName>
    <definedName name="Corresponding_TFT_KVM" localSheetId="6">[4]BoM!#REF!</definedName>
    <definedName name="Corresponding_TFT_KVM" localSheetId="4">[4]BoM!#REF!</definedName>
    <definedName name="Corresponding_TFT_KVM" localSheetId="10">[4]BoM!#REF!</definedName>
    <definedName name="Corresponding_TFT_KVM">[4]BoM!#REF!</definedName>
    <definedName name="Cost">'[3]Cost Summary'!$E$55:$S$55</definedName>
    <definedName name="COST_EROSION_FLAG" localSheetId="12">[10]Discount_Cockpit!$G$3</definedName>
    <definedName name="COST_EROSION_FLAG">[10]Discount_Cockpit!$G$3</definedName>
    <definedName name="Cost0">'[3]Scenario Manager'!$E$283:$S$283</definedName>
    <definedName name="Cost1">'[3]Scenario Manager'!$E$284:$S$284</definedName>
    <definedName name="Cost2">'[3]Scenario Manager'!$E$285:$S$285</definedName>
    <definedName name="Cost3">'[3]Scenario Manager'!$E$286:$S$286</definedName>
    <definedName name="Cost4">'[3]Scenario Manager'!$E$287:$S$287</definedName>
    <definedName name="CostCurrent">'[3]Scenario Manager'!$E$68:$S$68</definedName>
    <definedName name="CostPrevious">'[3]Scenario Manager'!$E$292:$S$292</definedName>
    <definedName name="Costs_before_SCD_central_and_MU" localSheetId="12">#REF!</definedName>
    <definedName name="Costs_before_SCD_central_and_MU" localSheetId="9">#REF!</definedName>
    <definedName name="Costs_before_SCD_central_and_MU" localSheetId="6">#REF!</definedName>
    <definedName name="Costs_before_SCD_central_and_MU" localSheetId="4">#REF!</definedName>
    <definedName name="Costs_before_SCD_central_and_MU" localSheetId="10">#REF!</definedName>
    <definedName name="Costs_before_SCD_central_and_MU">#REF!</definedName>
    <definedName name="Costs_before_SCD_central_applications" localSheetId="12">#REF!</definedName>
    <definedName name="Costs_before_SCD_central_applications" localSheetId="9">#REF!</definedName>
    <definedName name="Costs_before_SCD_central_applications" localSheetId="6">#REF!</definedName>
    <definedName name="Costs_before_SCD_central_applications" localSheetId="4">#REF!</definedName>
    <definedName name="Costs_before_SCD_central_applications" localSheetId="10">#REF!</definedName>
    <definedName name="Costs_before_SCD_central_applications">#REF!</definedName>
    <definedName name="Costs_before_SCD_central_IT_staff" localSheetId="12">#REF!</definedName>
    <definedName name="Costs_before_SCD_central_IT_staff" localSheetId="9">#REF!</definedName>
    <definedName name="Costs_before_SCD_central_IT_staff" localSheetId="6">#REF!</definedName>
    <definedName name="Costs_before_SCD_central_IT_staff" localSheetId="4">#REF!</definedName>
    <definedName name="Costs_before_SCD_central_IT_staff" localSheetId="10">#REF!</definedName>
    <definedName name="Costs_before_SCD_central_IT_staff">#REF!</definedName>
    <definedName name="Costs_before_SCD_central_MSDP" localSheetId="9">#REF!</definedName>
    <definedName name="Costs_before_SCD_central_MSDP" localSheetId="6">#REF!</definedName>
    <definedName name="Costs_before_SCD_central_MSDP" localSheetId="4">#REF!</definedName>
    <definedName name="Costs_before_SCD_central_MSDP">#REF!</definedName>
    <definedName name="Costs_before_SCD_central_voice" localSheetId="9">#REF!</definedName>
    <definedName name="Costs_before_SCD_central_voice" localSheetId="6">#REF!</definedName>
    <definedName name="Costs_before_SCD_central_voice" localSheetId="4">#REF!</definedName>
    <definedName name="Costs_before_SCD_central_voice">#REF!</definedName>
    <definedName name="Costs_before_SCD_central_WAN" localSheetId="9">#REF!</definedName>
    <definedName name="Costs_before_SCD_central_WAN" localSheetId="6">#REF!</definedName>
    <definedName name="Costs_before_SCD_central_WAN" localSheetId="4">#REF!</definedName>
    <definedName name="Costs_before_SCD_central_WAN">#REF!</definedName>
    <definedName name="Costs_before_SCD_central_workplace" localSheetId="9">#REF!</definedName>
    <definedName name="Costs_before_SCD_central_workplace" localSheetId="6">#REF!</definedName>
    <definedName name="Costs_before_SCD_central_workplace" localSheetId="4">#REF!</definedName>
    <definedName name="Costs_before_SCD_central_workplace">#REF!</definedName>
    <definedName name="cot" localSheetId="9">#REF!</definedName>
    <definedName name="cot" localSheetId="6">#REF!</definedName>
    <definedName name="cot" localSheetId="4">#REF!</definedName>
    <definedName name="cot">#REF!</definedName>
    <definedName name="COther" localSheetId="9">#REF!</definedName>
    <definedName name="COther" localSheetId="6">#REF!</definedName>
    <definedName name="COther" localSheetId="4">#REF!</definedName>
    <definedName name="COther">#REF!</definedName>
    <definedName name="cotwonine" localSheetId="9">#REF!</definedName>
    <definedName name="cotwonine" localSheetId="6">#REF!</definedName>
    <definedName name="cotwonine" localSheetId="4">#REF!</definedName>
    <definedName name="cotwonine">#REF!</definedName>
    <definedName name="Countries">'[5]Calculations 1'!$B$110:$B$341</definedName>
    <definedName name="Country_choice">'[5]1.1 Deal characteristics'!$C$9</definedName>
    <definedName name="Country_X_Local_Switch_Capacity__000" localSheetId="12">#REF!</definedName>
    <definedName name="Country_X_Local_Switch_Capacity__000" localSheetId="9">#REF!</definedName>
    <definedName name="Country_X_Local_Switch_Capacity__000" localSheetId="6">#REF!</definedName>
    <definedName name="Country_X_Local_Switch_Capacity__000" localSheetId="4">#REF!</definedName>
    <definedName name="Country_X_Local_Switch_Capacity__000" localSheetId="10">#REF!</definedName>
    <definedName name="Country_X_Local_Switch_Capacity__000">#REF!</definedName>
    <definedName name="CPlan" localSheetId="12">#REF!</definedName>
    <definedName name="CPlan" localSheetId="9">#REF!</definedName>
    <definedName name="CPlan" localSheetId="6">#REF!</definedName>
    <definedName name="CPlan" localSheetId="4">#REF!</definedName>
    <definedName name="CPlan" localSheetId="10">#REF!</definedName>
    <definedName name="CPlan">#REF!</definedName>
    <definedName name="CrBGT" localSheetId="12">#REF!</definedName>
    <definedName name="CrBGT" localSheetId="9">#REF!</definedName>
    <definedName name="CrBGT" localSheetId="6">#REF!</definedName>
    <definedName name="CrBGT" localSheetId="4">#REF!</definedName>
    <definedName name="CrBGT" localSheetId="10">#REF!</definedName>
    <definedName name="CrBGT">#REF!</definedName>
    <definedName name="CrLBE" localSheetId="9">#REF!</definedName>
    <definedName name="CrLBE" localSheetId="6">#REF!</definedName>
    <definedName name="CrLBE" localSheetId="4">#REF!</definedName>
    <definedName name="CrLBE">#REF!</definedName>
    <definedName name="crystal" localSheetId="10">OFFSET('[4]i-netCrystal '!$D$1,0,0,COUNTA('[4]i-netCrystal '!$D$1:$D$65536),1)</definedName>
    <definedName name="crystal">OFFSET('[4]i-netCrystal '!$D$1,0,0,COUNTA('[4]i-netCrystal '!$D$1:$D$65536),1)</definedName>
    <definedName name="CSecond" localSheetId="12">#REF!</definedName>
    <definedName name="CSecond" localSheetId="9">#REF!</definedName>
    <definedName name="CSecond" localSheetId="6">#REF!</definedName>
    <definedName name="CSecond" localSheetId="4">#REF!</definedName>
    <definedName name="CSecond" localSheetId="10">#REF!</definedName>
    <definedName name="CSecond">#REF!</definedName>
    <definedName name="CServ" localSheetId="12">#REF!</definedName>
    <definedName name="CServ" localSheetId="9">#REF!</definedName>
    <definedName name="CServ" localSheetId="6">#REF!</definedName>
    <definedName name="CServ" localSheetId="4">#REF!</definedName>
    <definedName name="CServ" localSheetId="10">#REF!</definedName>
    <definedName name="CServ">#REF!</definedName>
    <definedName name="CTech" localSheetId="9">#REF!</definedName>
    <definedName name="CTech" localSheetId="6">#REF!</definedName>
    <definedName name="CTech" localSheetId="4">#REF!</definedName>
    <definedName name="CTech">#REF!</definedName>
    <definedName name="cum">[9]Balance_Sheet!$N$5:$Y$5</definedName>
    <definedName name="Currency">[15]Sheet1!$J$2:$K$5</definedName>
    <definedName name="Currency_rate" localSheetId="12">[10]Discount_Cockpit!$E$515</definedName>
    <definedName name="Currency_rate">[10]Discount_Cockpit!$E$515</definedName>
    <definedName name="Currency_rate_for_cost" localSheetId="12">[10]Discount_Cockpit!$E$523</definedName>
    <definedName name="Currency_rate_for_cost">[10]Discount_Cockpit!$E$523</definedName>
    <definedName name="CurTable" localSheetId="12">'[16]Summary Sheet'!$G$4:$H$7</definedName>
    <definedName name="CurTable">'[16]Summary Sheet'!$G$4:$H$7</definedName>
    <definedName name="Cust_appl_cost_field_P1?" localSheetId="12">'[5]1.1 Deal characteristics'!#REF!</definedName>
    <definedName name="Cust_appl_cost_field_P1?" localSheetId="9">'[5]1.1 Deal characteristics'!#REF!</definedName>
    <definedName name="Cust_appl_cost_field_P1?" localSheetId="6">'[5]1.1 Deal characteristics'!#REF!</definedName>
    <definedName name="Cust_appl_cost_field_P1?" localSheetId="4">'[5]1.1 Deal characteristics'!#REF!</definedName>
    <definedName name="Cust_appl_cost_field_P1?" localSheetId="10">'[5]1.1 Deal characteristics'!#REF!</definedName>
    <definedName name="Cust_appl_cost_field_P1?">'[5]1.1 Deal characteristics'!#REF!</definedName>
    <definedName name="Cust_appl_cost_field_P2?" localSheetId="12">'[5]1.1 Deal characteristics'!#REF!</definedName>
    <definedName name="Cust_appl_cost_field_P2?" localSheetId="9">'[5]1.1 Deal characteristics'!#REF!</definedName>
    <definedName name="Cust_appl_cost_field_P2?" localSheetId="6">'[5]1.1 Deal characteristics'!#REF!</definedName>
    <definedName name="Cust_appl_cost_field_P2?" localSheetId="4">'[5]1.1 Deal characteristics'!#REF!</definedName>
    <definedName name="Cust_appl_cost_field_P2?" localSheetId="10">'[5]1.1 Deal characteristics'!#REF!</definedName>
    <definedName name="Cust_appl_cost_field_P2?">'[5]1.1 Deal characteristics'!#REF!</definedName>
    <definedName name="Cust_appl_cost_other_P1?" localSheetId="12">'[5]1.1 Deal characteristics'!#REF!</definedName>
    <definedName name="Cust_appl_cost_other_P1?" localSheetId="9">'[5]1.1 Deal characteristics'!#REF!</definedName>
    <definedName name="Cust_appl_cost_other_P1?" localSheetId="6">'[5]1.1 Deal characteristics'!#REF!</definedName>
    <definedName name="Cust_appl_cost_other_P1?" localSheetId="4">'[5]1.1 Deal characteristics'!#REF!</definedName>
    <definedName name="Cust_appl_cost_other_P1?" localSheetId="10">'[5]1.1 Deal characteristics'!#REF!</definedName>
    <definedName name="Cust_appl_cost_other_P1?">'[5]1.1 Deal characteristics'!#REF!</definedName>
    <definedName name="Cust_appl_cost_other_P2?" localSheetId="12">'[5]1.1 Deal characteristics'!#REF!</definedName>
    <definedName name="Cust_appl_cost_other_P2?" localSheetId="9">'[5]1.1 Deal characteristics'!#REF!</definedName>
    <definedName name="Cust_appl_cost_other_P2?" localSheetId="6">'[5]1.1 Deal characteristics'!#REF!</definedName>
    <definedName name="Cust_appl_cost_other_P2?" localSheetId="4">'[5]1.1 Deal characteristics'!#REF!</definedName>
    <definedName name="Cust_appl_cost_other_P2?" localSheetId="10">'[5]1.1 Deal characteristics'!#REF!</definedName>
    <definedName name="Cust_appl_cost_other_P2?">'[5]1.1 Deal characteristics'!#REF!</definedName>
    <definedName name="Cust_infra_cost_field_P1?">'[5]1.1 Deal characteristics'!$E$50</definedName>
    <definedName name="Cust_infra_cost_field_P2?">'[5]1.1 Deal characteristics'!$G$50</definedName>
    <definedName name="Cust_infra_cost_other_P1?">'[5]1.1 Deal characteristics'!$E$75</definedName>
    <definedName name="Cust_infra_cost_other_P2?">'[5]1.1 Deal characteristics'!$G$75</definedName>
    <definedName name="Customer">'[5]1.1 Deal characteristics'!$C$8</definedName>
    <definedName name="Customer_location">'[5]Calculations 1'!$B$47</definedName>
    <definedName name="Customer_PO" localSheetId="10">OFFSET('[4]Customer PO Items'!$AA$2,0,0,COUNTA('[4]Customer PO Items'!$AA$2:$AA$100),1)</definedName>
    <definedName name="Customer_PO">OFFSET('[4]Customer PO Items'!$AA$2,0,0,COUNTA('[4]Customer PO Items'!$AA$2:$AA$100),1)</definedName>
    <definedName name="Customer_Price_Table">"#REF!"</definedName>
    <definedName name="Customer_Price_Table_2">"#REF!"</definedName>
    <definedName name="Customer_Price_Table_Services">"#REF!"</definedName>
    <definedName name="Customer_Price_Table_Services_2">"#REF!"</definedName>
    <definedName name="Customer_Price_Table_Total">"#REF!"</definedName>
    <definedName name="Customer_Price_Table_Total_2">"#REF!"</definedName>
    <definedName name="CVendor" localSheetId="12">#REF!</definedName>
    <definedName name="CVendor" localSheetId="9">#REF!</definedName>
    <definedName name="CVendor" localSheetId="6">#REF!</definedName>
    <definedName name="CVendor" localSheetId="4">#REF!</definedName>
    <definedName name="CVendor" localSheetId="10">#REF!</definedName>
    <definedName name="CVendor">#REF!</definedName>
    <definedName name="Data_Terminals__000" localSheetId="12">#REF!</definedName>
    <definedName name="Data_Terminals__000" localSheetId="9">#REF!</definedName>
    <definedName name="Data_Terminals__000" localSheetId="6">#REF!</definedName>
    <definedName name="Data_Terminals__000" localSheetId="4">#REF!</definedName>
    <definedName name="Data_Terminals__000" localSheetId="10">#REF!</definedName>
    <definedName name="Data_Terminals__000">#REF!</definedName>
    <definedName name="_xlnm.Database" localSheetId="12">#REF!</definedName>
    <definedName name="_xlnm.Database" localSheetId="9">#REF!</definedName>
    <definedName name="_xlnm.Database" localSheetId="6">#REF!</definedName>
    <definedName name="_xlnm.Database" localSheetId="4">#REF!</definedName>
    <definedName name="_xlnm.Database" localSheetId="10">#REF!</definedName>
    <definedName name="_xlnm.Database">#REF!</definedName>
    <definedName name="DataBS">[17]BSTELECOM15!$B$13:$J$48</definedName>
    <definedName name="DataCF">[17]CFTELECOM!$B$7:$N$41</definedName>
    <definedName name="DataConstantRate">'[3]Pack Data Revenue'!$F$242:$R$242</definedName>
    <definedName name="DataLinear">'[3]Pack Data Revenue'!$F$240:$R$240</definedName>
    <definedName name="DataLog">'[3]Pack Data Revenue'!$F$241:$R$241</definedName>
    <definedName name="DataPL">'[17]P&amp;LTELECOM'!$B$7:$P$45</definedName>
    <definedName name="DataSCurve">'[3]Pack Data Revenue'!$F$239:$R$239</definedName>
    <definedName name="DataTariff">'[3]Pack Data Revenue'!$F$21:$R$27</definedName>
    <definedName name="DataUserDefined">'[3]Pack Data Revenue'!$F$243:$R$243</definedName>
    <definedName name="Datavolume_per_year">'[5]3.3 BSS Applications'!$C$79</definedName>
    <definedName name="DBASE" localSheetId="12">#REF!</definedName>
    <definedName name="DBASE" localSheetId="9">#REF!</definedName>
    <definedName name="DBASE" localSheetId="6">#REF!</definedName>
    <definedName name="DBASE" localSheetId="4">#REF!</definedName>
    <definedName name="DBASE" localSheetId="10">#REF!</definedName>
    <definedName name="DBASE">#REF!</definedName>
    <definedName name="DBASE2" localSheetId="12">#REF!</definedName>
    <definedName name="DBASE2" localSheetId="9">#REF!</definedName>
    <definedName name="DBASE2" localSheetId="6">#REF!</definedName>
    <definedName name="DBASE2" localSheetId="4">#REF!</definedName>
    <definedName name="DBASE2" localSheetId="10">#REF!</definedName>
    <definedName name="DBASE2">#REF!</definedName>
    <definedName name="Deal_section_0">'[5]1.1 Deal characteristics'!$C$1:$C$2</definedName>
    <definedName name="Deal_section_1">'[5]1.1 Deal characteristics'!$B$4</definedName>
    <definedName name="Deal_section_2">'[5]1.1 Deal characteristics'!$B$42</definedName>
    <definedName name="Debt" localSheetId="12">#REF!</definedName>
    <definedName name="Debt" localSheetId="9">#REF!</definedName>
    <definedName name="Debt" localSheetId="6">#REF!</definedName>
    <definedName name="Debt" localSheetId="4">#REF!</definedName>
    <definedName name="Debt" localSheetId="10">#REF!</definedName>
    <definedName name="Debt">#REF!</definedName>
    <definedName name="December" localSheetId="12">[6]Accruals!#REF!</definedName>
    <definedName name="December" localSheetId="9">[6]Accruals!#REF!</definedName>
    <definedName name="December" localSheetId="6">[6]Accruals!#REF!</definedName>
    <definedName name="December" localSheetId="4">[6]Accruals!#REF!</definedName>
    <definedName name="December" localSheetId="10">[6]Accruals!#REF!</definedName>
    <definedName name="December">[6]Accruals!#REF!</definedName>
    <definedName name="deftax" localSheetId="12">#REF!</definedName>
    <definedName name="deftax" localSheetId="9">#REF!</definedName>
    <definedName name="deftax" localSheetId="6">#REF!</definedName>
    <definedName name="deftax" localSheetId="4">#REF!</definedName>
    <definedName name="deftax" localSheetId="10">#REF!</definedName>
    <definedName name="deftax">#REF!</definedName>
    <definedName name="Delay_Period_1" localSheetId="12">#REF!</definedName>
    <definedName name="Delay_Period_1" localSheetId="9">#REF!</definedName>
    <definedName name="Delay_Period_1" localSheetId="6">#REF!</definedName>
    <definedName name="Delay_Period_1" localSheetId="4">#REF!</definedName>
    <definedName name="Delay_Period_1" localSheetId="10">#REF!</definedName>
    <definedName name="Delay_Period_1">#REF!</definedName>
    <definedName name="Depreciation_Appl_assets">'[5]3.3 BSS Applications'!$G$24</definedName>
    <definedName name="Depreciation_Appl_contract">'[5]3.3 BSS Applications'!$G$18</definedName>
    <definedName name="Depreciation_Appl_licenses">'[5]3.3 BSS Applications'!$G$10</definedName>
    <definedName name="Depreciation_Appl_licenses_maint">'[5]3.3 BSS Applications'!$G$11</definedName>
    <definedName name="Depreciation_Infra_assets" localSheetId="12">'[5]3.2 Workplace and infra'!#REF!</definedName>
    <definedName name="Depreciation_Infra_assets" localSheetId="9">'[5]3.2 Workplace and infra'!#REF!</definedName>
    <definedName name="Depreciation_Infra_assets" localSheetId="6">'[5]3.2 Workplace and infra'!#REF!</definedName>
    <definedName name="Depreciation_Infra_assets" localSheetId="4">'[5]3.2 Workplace and infra'!#REF!</definedName>
    <definedName name="Depreciation_Infra_assets" localSheetId="10">'[5]3.2 Workplace and infra'!#REF!</definedName>
    <definedName name="Depreciation_Infra_assets">'[5]3.2 Workplace and infra'!#REF!</definedName>
    <definedName name="Depreciation_Infrastructure_assets">'[5]3.2 Workplace and infra'!$G$86</definedName>
    <definedName name="Depreciation_PC_assets" localSheetId="12">'[5]3.2 Workplace and infra'!#REF!</definedName>
    <definedName name="Depreciation_PC_assets" localSheetId="9">'[5]3.2 Workplace and infra'!#REF!</definedName>
    <definedName name="Depreciation_PC_assets" localSheetId="6">'[5]3.2 Workplace and infra'!#REF!</definedName>
    <definedName name="Depreciation_PC_assets" localSheetId="4">'[5]3.2 Workplace and infra'!#REF!</definedName>
    <definedName name="Depreciation_PC_assets" localSheetId="10">'[5]3.2 Workplace and infra'!#REF!</definedName>
    <definedName name="Depreciation_PC_assets">'[5]3.2 Workplace and infra'!#REF!</definedName>
    <definedName name="Desc2" localSheetId="12">[18]Other!#REF!</definedName>
    <definedName name="Desc2" localSheetId="9">[18]Other!#REF!</definedName>
    <definedName name="Desc2" localSheetId="6">[18]Other!#REF!</definedName>
    <definedName name="Desc2" localSheetId="4">[18]Other!#REF!</definedName>
    <definedName name="Desc2" localSheetId="10">[18]Other!#REF!</definedName>
    <definedName name="Desc2">[18]Other!#REF!</definedName>
    <definedName name="Description" localSheetId="12">[18]Other!#REF!</definedName>
    <definedName name="Description" localSheetId="9">[18]Other!#REF!</definedName>
    <definedName name="Description" localSheetId="6">[18]Other!#REF!</definedName>
    <definedName name="Description" localSheetId="4">[18]Other!#REF!</definedName>
    <definedName name="Description" localSheetId="10">[18]Other!#REF!</definedName>
    <definedName name="Description">[18]Other!#REF!</definedName>
    <definedName name="Diameter_Stack" localSheetId="10">OFFSET([4]Stack!$E$1,0,0,COUNTA([4]Stack!$E$1:$E$65536),1)</definedName>
    <definedName name="Diameter_Stack">OFFSET([4]Stack!$E$1,0,0,COUNTA([4]Stack!$E$1:$E$65536),1)</definedName>
    <definedName name="Digital" localSheetId="10">OFFSET('[4]RAD-DXC'!$F$1,0,0,COUNTA('[4]RAD-DXC'!$F$1:$F$65536),1)</definedName>
    <definedName name="Digital">OFFSET('[4]RAD-DXC'!$F$1,0,0,COUNTA('[4]RAD-DXC'!$F$1:$F$65536),1)</definedName>
    <definedName name="Directorate_Main_lines">'[13]Report Exhibits'!$L$2:$P$17</definedName>
    <definedName name="Divcut" localSheetId="12">#REF!</definedName>
    <definedName name="Divcut" localSheetId="9">#REF!</definedName>
    <definedName name="Divcut" localSheetId="6">#REF!</definedName>
    <definedName name="Divcut" localSheetId="4">#REF!</definedName>
    <definedName name="Divcut" localSheetId="10">#REF!</definedName>
    <definedName name="Divcut">#REF!</definedName>
    <definedName name="Divisional_analysis" localSheetId="12">#REF!</definedName>
    <definedName name="Divisional_analysis" localSheetId="9">#REF!</definedName>
    <definedName name="Divisional_analysis" localSheetId="6">#REF!</definedName>
    <definedName name="Divisional_analysis" localSheetId="4">#REF!</definedName>
    <definedName name="Divisional_analysis" localSheetId="10">#REF!</definedName>
    <definedName name="Divisional_analysis">#REF!</definedName>
    <definedName name="dpl_norweb_balance_sheet" localSheetId="12">#REF!</definedName>
    <definedName name="dpl_norweb_balance_sheet" localSheetId="9">#REF!</definedName>
    <definedName name="dpl_norweb_balance_sheet" localSheetId="6">#REF!</definedName>
    <definedName name="dpl_norweb_balance_sheet" localSheetId="4">#REF!</definedName>
    <definedName name="dpl_norweb_balance_sheet" localSheetId="10">#REF!</definedName>
    <definedName name="dpl_norweb_balance_sheet">#REF!</definedName>
    <definedName name="dpl_norweb_cash_flow" localSheetId="9">#REF!</definedName>
    <definedName name="dpl_norweb_cash_flow" localSheetId="6">#REF!</definedName>
    <definedName name="dpl_norweb_cash_flow" localSheetId="4">#REF!</definedName>
    <definedName name="dpl_norweb_cash_flow">#REF!</definedName>
    <definedName name="dpl_norweb_profit_and_loss" localSheetId="9">#REF!</definedName>
    <definedName name="dpl_norweb_profit_and_loss" localSheetId="6">#REF!</definedName>
    <definedName name="dpl_norweb_profit_and_loss" localSheetId="4">#REF!</definedName>
    <definedName name="dpl_norweb_profit_and_loss">#REF!</definedName>
    <definedName name="dpl_nwest_balance_sheet" localSheetId="9">#REF!</definedName>
    <definedName name="dpl_nwest_balance_sheet" localSheetId="6">#REF!</definedName>
    <definedName name="dpl_nwest_balance_sheet" localSheetId="4">#REF!</definedName>
    <definedName name="dpl_nwest_balance_sheet">#REF!</definedName>
    <definedName name="dpl_nwest_cash_flow" localSheetId="9">#REF!</definedName>
    <definedName name="dpl_nwest_cash_flow" localSheetId="6">#REF!</definedName>
    <definedName name="dpl_nwest_cash_flow" localSheetId="4">#REF!</definedName>
    <definedName name="dpl_nwest_cash_flow">#REF!</definedName>
    <definedName name="dpl_nwest_profit_and_loss" localSheetId="9">#REF!</definedName>
    <definedName name="dpl_nwest_profit_and_loss" localSheetId="6">#REF!</definedName>
    <definedName name="dpl_nwest_profit_and_loss" localSheetId="4">#REF!</definedName>
    <definedName name="dpl_nwest_profit_and_loss">#REF!</definedName>
    <definedName name="dplnorweb" localSheetId="9">#REF!</definedName>
    <definedName name="dplnorweb" localSheetId="6">#REF!</definedName>
    <definedName name="dplnorweb" localSheetId="4">#REF!</definedName>
    <definedName name="dplnorweb">#REF!</definedName>
    <definedName name="dplnw" localSheetId="9">#REF!</definedName>
    <definedName name="dplnw" localSheetId="6">#REF!</definedName>
    <definedName name="dplnw" localSheetId="4">#REF!</definedName>
    <definedName name="dplnw">#REF!</definedName>
    <definedName name="DSWshare1" localSheetId="9">#REF!</definedName>
    <definedName name="DSWshare1" localSheetId="6">#REF!</definedName>
    <definedName name="DSWshare1" localSheetId="4">#REF!</definedName>
    <definedName name="DSWshare1">#REF!</definedName>
    <definedName name="DSWshare2" localSheetId="9">#REF!</definedName>
    <definedName name="DSWshare2" localSheetId="6">#REF!</definedName>
    <definedName name="DSWshare2" localSheetId="4">#REF!</definedName>
    <definedName name="DSWshare2">#REF!</definedName>
    <definedName name="DualBand_expansion">#N/A</definedName>
    <definedName name="DualBand_expansion_2">#N/A</definedName>
    <definedName name="DualBand_Site">#N/A</definedName>
    <definedName name="DualBand_Site_2">#N/A</definedName>
    <definedName name="DualBand_swap">#N/A</definedName>
    <definedName name="DualBand_swap_2">#N/A</definedName>
    <definedName name="DXC" localSheetId="10">OFFSET('[4]RAD-DXC'!$H$1,0,0,COUNTA('[4]RAD-DXC'!$H$1:$H$65536),1)</definedName>
    <definedName name="DXC">OFFSET('[4]RAD-DXC'!$H$1,0,0,COUNTA('[4]RAD-DXC'!$H$1:$H$65536),1)</definedName>
    <definedName name="E_1" localSheetId="12">#REF!</definedName>
    <definedName name="E_1" localSheetId="9">#REF!</definedName>
    <definedName name="E_1" localSheetId="6">#REF!</definedName>
    <definedName name="E_1" localSheetId="4">#REF!</definedName>
    <definedName name="E_1" localSheetId="10">#REF!</definedName>
    <definedName name="E_1">#REF!</definedName>
    <definedName name="E_T" localSheetId="12">#REF!</definedName>
    <definedName name="E_T" localSheetId="9">#REF!</definedName>
    <definedName name="E_T" localSheetId="6">#REF!</definedName>
    <definedName name="E_T" localSheetId="4">#REF!</definedName>
    <definedName name="E_T" localSheetId="10">#REF!</definedName>
    <definedName name="E_T">#REF!</definedName>
    <definedName name="Ericsson_appl_cost_field_P1?" localSheetId="12">'[5]1.1 Deal characteristics'!#REF!</definedName>
    <definedName name="Ericsson_appl_cost_field_P1?" localSheetId="9">'[5]1.1 Deal characteristics'!#REF!</definedName>
    <definedName name="Ericsson_appl_cost_field_P1?" localSheetId="6">'[5]1.1 Deal characteristics'!#REF!</definedName>
    <definedName name="Ericsson_appl_cost_field_P1?" localSheetId="4">'[5]1.1 Deal characteristics'!#REF!</definedName>
    <definedName name="Ericsson_appl_cost_field_P1?" localSheetId="10">'[5]1.1 Deal characteristics'!#REF!</definedName>
    <definedName name="Ericsson_appl_cost_field_P1?">'[5]1.1 Deal characteristics'!#REF!</definedName>
    <definedName name="Ericsson_appl_cost_field_P2?" localSheetId="12">'[5]1.1 Deal characteristics'!#REF!</definedName>
    <definedName name="Ericsson_appl_cost_field_P2?" localSheetId="9">'[5]1.1 Deal characteristics'!#REF!</definedName>
    <definedName name="Ericsson_appl_cost_field_P2?" localSheetId="6">'[5]1.1 Deal characteristics'!#REF!</definedName>
    <definedName name="Ericsson_appl_cost_field_P2?" localSheetId="4">'[5]1.1 Deal characteristics'!#REF!</definedName>
    <definedName name="Ericsson_appl_cost_field_P2?" localSheetId="10">'[5]1.1 Deal characteristics'!#REF!</definedName>
    <definedName name="Ericsson_appl_cost_field_P2?">'[5]1.1 Deal characteristics'!#REF!</definedName>
    <definedName name="Ericsson_appl_cost_other_P1?" localSheetId="12">'[5]1.1 Deal characteristics'!#REF!</definedName>
    <definedName name="Ericsson_appl_cost_other_P1?" localSheetId="9">'[5]1.1 Deal characteristics'!#REF!</definedName>
    <definedName name="Ericsson_appl_cost_other_P1?" localSheetId="6">'[5]1.1 Deal characteristics'!#REF!</definedName>
    <definedName name="Ericsson_appl_cost_other_P1?" localSheetId="4">'[5]1.1 Deal characteristics'!#REF!</definedName>
    <definedName name="Ericsson_appl_cost_other_P1?" localSheetId="10">'[5]1.1 Deal characteristics'!#REF!</definedName>
    <definedName name="Ericsson_appl_cost_other_P1?">'[5]1.1 Deal characteristics'!#REF!</definedName>
    <definedName name="Ericsson_appl_cost_other_P2?" localSheetId="12">'[5]1.1 Deal characteristics'!#REF!</definedName>
    <definedName name="Ericsson_appl_cost_other_P2?" localSheetId="9">'[5]1.1 Deal characteristics'!#REF!</definedName>
    <definedName name="Ericsson_appl_cost_other_P2?" localSheetId="6">'[5]1.1 Deal characteristics'!#REF!</definedName>
    <definedName name="Ericsson_appl_cost_other_P2?" localSheetId="4">'[5]1.1 Deal characteristics'!#REF!</definedName>
    <definedName name="Ericsson_appl_cost_other_P2?" localSheetId="10">'[5]1.1 Deal characteristics'!#REF!</definedName>
    <definedName name="Ericsson_appl_cost_other_P2?">'[5]1.1 Deal characteristics'!#REF!</definedName>
    <definedName name="error">'[19]Basic Inputs'!$C$11</definedName>
    <definedName name="Excel_BuiltIn__FilterDatabase_15">"#REF!"</definedName>
    <definedName name="Excel_BuiltIn__FilterDatabase_15_1">"#REF!"</definedName>
    <definedName name="Excel_BuiltIn__FilterDatabase_15_1_2">"#REF!"</definedName>
    <definedName name="Excel_BuiltIn__FilterDatabase_15_2">"#REF!"</definedName>
    <definedName name="Excel_BuiltIn__FilterDatabase_16">"#REF!"</definedName>
    <definedName name="Excel_BuiltIn__FilterDatabase_16_1">"#REF!"</definedName>
    <definedName name="Excel_BuiltIn__FilterDatabase_16_1_2">"#REF!"</definedName>
    <definedName name="Excel_BuiltIn__FilterDatabase_16_2">"#REF!"</definedName>
    <definedName name="Exchange" localSheetId="12">[20]Discount!$C$12</definedName>
    <definedName name="Exchange">[20]Discount!$C$12</definedName>
    <definedName name="Exchange_Rate">[21]Input!$C$11</definedName>
    <definedName name="Exchange_Rate_2008" localSheetId="12">#REF!</definedName>
    <definedName name="Exchange_Rate_2008" localSheetId="9">#REF!</definedName>
    <definedName name="Exchange_Rate_2008" localSheetId="6">#REF!</definedName>
    <definedName name="Exchange_Rate_2008" localSheetId="4">#REF!</definedName>
    <definedName name="Exchange_Rate_2008" localSheetId="10">#REF!</definedName>
    <definedName name="Exchange_Rate_2008">#REF!</definedName>
    <definedName name="FA_1" localSheetId="12">#REF!</definedName>
    <definedName name="FA_1" localSheetId="9">#REF!</definedName>
    <definedName name="FA_1" localSheetId="6">#REF!</definedName>
    <definedName name="FA_1" localSheetId="4">#REF!</definedName>
    <definedName name="FA_1" localSheetId="10">#REF!</definedName>
    <definedName name="FA_1">#REF!</definedName>
    <definedName name="FA_10" localSheetId="12">#REF!</definedName>
    <definedName name="FA_10" localSheetId="9">#REF!</definedName>
    <definedName name="FA_10" localSheetId="6">#REF!</definedName>
    <definedName name="FA_10" localSheetId="4">#REF!</definedName>
    <definedName name="FA_10" localSheetId="10">#REF!</definedName>
    <definedName name="FA_10">#REF!</definedName>
    <definedName name="FA_11" localSheetId="9">#REF!</definedName>
    <definedName name="FA_11" localSheetId="6">#REF!</definedName>
    <definedName name="FA_11" localSheetId="4">#REF!</definedName>
    <definedName name="FA_11">#REF!</definedName>
    <definedName name="FA_12" localSheetId="9">#REF!</definedName>
    <definedName name="FA_12" localSheetId="6">#REF!</definedName>
    <definedName name="FA_12" localSheetId="4">#REF!</definedName>
    <definedName name="FA_12">#REF!</definedName>
    <definedName name="FA_13" localSheetId="9">#REF!</definedName>
    <definedName name="FA_13" localSheetId="6">#REF!</definedName>
    <definedName name="FA_13" localSheetId="4">#REF!</definedName>
    <definedName name="FA_13">#REF!</definedName>
    <definedName name="FA_14" localSheetId="9">#REF!</definedName>
    <definedName name="FA_14" localSheetId="6">#REF!</definedName>
    <definedName name="FA_14" localSheetId="4">#REF!</definedName>
    <definedName name="FA_14">#REF!</definedName>
    <definedName name="FA_15" localSheetId="9">#REF!</definedName>
    <definedName name="FA_15" localSheetId="6">#REF!</definedName>
    <definedName name="FA_15" localSheetId="4">#REF!</definedName>
    <definedName name="FA_15">#REF!</definedName>
    <definedName name="FA_2" localSheetId="9">#REF!</definedName>
    <definedName name="FA_2" localSheetId="6">#REF!</definedName>
    <definedName name="FA_2" localSheetId="4">#REF!</definedName>
    <definedName name="FA_2">#REF!</definedName>
    <definedName name="FA_3" localSheetId="9">#REF!</definedName>
    <definedName name="FA_3" localSheetId="6">#REF!</definedName>
    <definedName name="FA_3" localSheetId="4">#REF!</definedName>
    <definedName name="FA_3">#REF!</definedName>
    <definedName name="FA_4" localSheetId="9">#REF!</definedName>
    <definedName name="FA_4" localSheetId="6">#REF!</definedName>
    <definedName name="FA_4" localSheetId="4">#REF!</definedName>
    <definedName name="FA_4">#REF!</definedName>
    <definedName name="FA_5" localSheetId="9">#REF!</definedName>
    <definedName name="FA_5" localSheetId="6">#REF!</definedName>
    <definedName name="FA_5" localSheetId="4">#REF!</definedName>
    <definedName name="FA_5">#REF!</definedName>
    <definedName name="FA_6" localSheetId="9">#REF!</definedName>
    <definedName name="FA_6" localSheetId="6">#REF!</definedName>
    <definedName name="FA_6" localSheetId="4">#REF!</definedName>
    <definedName name="FA_6">#REF!</definedName>
    <definedName name="FA_7" localSheetId="9">#REF!</definedName>
    <definedName name="FA_7" localSheetId="6">#REF!</definedName>
    <definedName name="FA_7" localSheetId="4">#REF!</definedName>
    <definedName name="FA_7">#REF!</definedName>
    <definedName name="FA_8" localSheetId="9">#REF!</definedName>
    <definedName name="FA_8" localSheetId="6">#REF!</definedName>
    <definedName name="FA_8" localSheetId="4">#REF!</definedName>
    <definedName name="FA_8">#REF!</definedName>
    <definedName name="FA_9" localSheetId="9">#REF!</definedName>
    <definedName name="FA_9" localSheetId="6">#REF!</definedName>
    <definedName name="FA_9" localSheetId="4">#REF!</definedName>
    <definedName name="FA_9">#REF!</definedName>
    <definedName name="Facilities" localSheetId="9">#REF!</definedName>
    <definedName name="Facilities" localSheetId="6">#REF!</definedName>
    <definedName name="Facilities" localSheetId="4">#REF!</definedName>
    <definedName name="Facilities">#REF!</definedName>
    <definedName name="Fax_Terminals__000" localSheetId="9">#REF!</definedName>
    <definedName name="Fax_Terminals__000" localSheetId="6">#REF!</definedName>
    <definedName name="Fax_Terminals__000" localSheetId="4">#REF!</definedName>
    <definedName name="Fax_Terminals__000">#REF!</definedName>
    <definedName name="February" localSheetId="9">#REF!</definedName>
    <definedName name="February" localSheetId="6">#REF!</definedName>
    <definedName name="February" localSheetId="4">#REF!</definedName>
    <definedName name="February">#REF!</definedName>
    <definedName name="Fiber" localSheetId="9">#REF!</definedName>
    <definedName name="Fiber" localSheetId="6">#REF!</definedName>
    <definedName name="Fiber" localSheetId="4">#REF!</definedName>
    <definedName name="Fiber">#REF!</definedName>
    <definedName name="Fiber_Optic__000_route_km" localSheetId="9">#REF!</definedName>
    <definedName name="Fiber_Optic__000_route_km" localSheetId="6">#REF!</definedName>
    <definedName name="Fiber_Optic__000_route_km" localSheetId="4">#REF!</definedName>
    <definedName name="Fiber_Optic__000_route_km">#REF!</definedName>
    <definedName name="Field_and_Network_deal">'[5]Calculations 1'!$C$15</definedName>
    <definedName name="Field_and_network_name">'[5]Calculations 1'!$B$15</definedName>
    <definedName name="Field_roles">'[5]1.1 Deal characteristics'!$B$18</definedName>
    <definedName name="Field_service_deal">'[5]1.1 Deal characteristics'!$C$10</definedName>
    <definedName name="Field_service_name">'[5]1.1 Deal characteristics'!$B$10</definedName>
    <definedName name="Financials" localSheetId="12">#REF!</definedName>
    <definedName name="Financials" localSheetId="9">#REF!</definedName>
    <definedName name="Financials" localSheetId="6">#REF!</definedName>
    <definedName name="Financials" localSheetId="4">#REF!</definedName>
    <definedName name="Financials" localSheetId="10">#REF!</definedName>
    <definedName name="Financials">#REF!</definedName>
    <definedName name="Fixed_devices_handled_by_Ericsson?">'[5]3.6 Voice'!$C$86</definedName>
    <definedName name="Fixed_devices_quantity">'[5]3.6 Voice'!$G$86</definedName>
    <definedName name="Fixed_devices_renewal_and_depreciation">'[5]3.6 Voice'!$E$86</definedName>
    <definedName name="Fixed_devices_share_advanced?">'[5]3.6 Voice'!$I$86</definedName>
    <definedName name="Flexi_WCDMA_BTS">#N/A</definedName>
    <definedName name="Flexi_WCDMA_BTS_2">#N/A</definedName>
    <definedName name="FlexiBSC">#N/A</definedName>
    <definedName name="FlexiBSC_2">#N/A</definedName>
    <definedName name="FlexiEDGE_BTS">#N/A</definedName>
    <definedName name="FlexiEDGE_BTS_2">#N/A</definedName>
    <definedName name="FlexiWCDMA">#N/A</definedName>
    <definedName name="FlexiWCDMA_2">#N/A</definedName>
    <definedName name="Flow_1">'[5]Calculations 1'!$B$352</definedName>
    <definedName name="Flow_10">'[5]Calculations 1'!$B$361</definedName>
    <definedName name="Flow_11">'[5]Calculations 1'!$B$362</definedName>
    <definedName name="Flow_12">'[5]Calculations 1'!$B$363</definedName>
    <definedName name="Flow_2">'[5]Calculations 1'!$B$353</definedName>
    <definedName name="Flow_3">'[5]Calculations 1'!$B$354</definedName>
    <definedName name="Flow_4">'[5]Calculations 1'!$B$355</definedName>
    <definedName name="Flow_5">'[5]Calculations 1'!$B$356</definedName>
    <definedName name="Flow_6">'[5]Calculations 1'!$B$357</definedName>
    <definedName name="Flow_7">'[5]Calculations 1'!$B$358</definedName>
    <definedName name="Flow_8">'[5]Calculations 1'!$B$359</definedName>
    <definedName name="Flow_9">'[5]Calculations 1'!$B$360</definedName>
    <definedName name="FLPC_2008" localSheetId="12">#REF!</definedName>
    <definedName name="FLPC_2008" localSheetId="9">#REF!</definedName>
    <definedName name="FLPC_2008" localSheetId="6">#REF!</definedName>
    <definedName name="FLPC_2008" localSheetId="4">#REF!</definedName>
    <definedName name="FLPC_2008" localSheetId="10">#REF!</definedName>
    <definedName name="FLPC_2008">#REF!</definedName>
    <definedName name="FM10sv" localSheetId="12">'[22]SP Input'!$BA$31</definedName>
    <definedName name="FM10sv">'[22]SP Input'!$BA$31</definedName>
    <definedName name="FM11sv" localSheetId="12">'[22]SP Input'!$BF$31</definedName>
    <definedName name="FM11sv">'[22]SP Input'!$BF$31</definedName>
    <definedName name="FM12sv" localSheetId="12">'[22]SP Input'!$BK$31</definedName>
    <definedName name="FM12sv">'[22]SP Input'!$BK$31</definedName>
    <definedName name="FM13sv" localSheetId="12">'[22]SP Input'!$BP$31</definedName>
    <definedName name="FM13sv">'[22]SP Input'!$BP$31</definedName>
    <definedName name="FM14sv" localSheetId="12">'[22]SP Input'!$BU$31</definedName>
    <definedName name="FM14sv">'[22]SP Input'!$BU$31</definedName>
    <definedName name="FM15sv" localSheetId="12">'[22]SP Input'!$BZ$31</definedName>
    <definedName name="FM15sv">'[22]SP Input'!$BZ$31</definedName>
    <definedName name="FM16sv" localSheetId="12">'[22]SP Input'!$CE$31</definedName>
    <definedName name="FM16sv">'[22]SP Input'!$CE$31</definedName>
    <definedName name="FM17sv" localSheetId="12">'[22]SP Input'!$CJ$31</definedName>
    <definedName name="FM17sv">'[22]SP Input'!$CJ$31</definedName>
    <definedName name="FM18sv" localSheetId="12">'[22]SP Input'!$CO$31</definedName>
    <definedName name="FM18sv">'[22]SP Input'!$CO$31</definedName>
    <definedName name="FM19sv" localSheetId="12">'[22]SP Input'!$CT$31</definedName>
    <definedName name="FM19sv">'[22]SP Input'!$CT$31</definedName>
    <definedName name="FM1sv" localSheetId="12">'[22]SP Input'!$H$31</definedName>
    <definedName name="FM1sv">'[22]SP Input'!$H$31</definedName>
    <definedName name="FM20sv" localSheetId="12">'[22]SP Input'!$CY$31</definedName>
    <definedName name="FM20sv">'[22]SP Input'!$CY$31</definedName>
    <definedName name="FM2sv" localSheetId="12">'[22]SP Input'!$M$31</definedName>
    <definedName name="FM2sv">'[22]SP Input'!$M$31</definedName>
    <definedName name="FM3sv" localSheetId="12">'[22]SP Input'!$R$31</definedName>
    <definedName name="FM3sv">'[22]SP Input'!$R$31</definedName>
    <definedName name="FM4sv" localSheetId="12">'[22]SP Input'!$W$31</definedName>
    <definedName name="FM4sv">'[22]SP Input'!$W$31</definedName>
    <definedName name="FM5sv" localSheetId="12">'[22]SP Input'!$AB$31</definedName>
    <definedName name="FM5sv">'[22]SP Input'!$AB$31</definedName>
    <definedName name="FM6sv" localSheetId="12">'[22]SP Input'!$AG$31</definedName>
    <definedName name="FM6sv">'[22]SP Input'!$AG$31</definedName>
    <definedName name="FM7sv" localSheetId="12">'[22]SP Input'!$AL$31</definedName>
    <definedName name="FM7sv">'[22]SP Input'!$AL$31</definedName>
    <definedName name="FM8sv" localSheetId="12">'[22]SP Input'!$AQ$31</definedName>
    <definedName name="FM8sv">'[22]SP Input'!$AQ$31</definedName>
    <definedName name="FM9sv" localSheetId="12">'[22]SP Input'!$AV$31</definedName>
    <definedName name="FM9sv">'[22]SP Input'!$AV$31</definedName>
    <definedName name="FMI10hrs" localSheetId="12">[22]Input!$BA$155</definedName>
    <definedName name="FMI10hrs">[22]Input!$BA$155</definedName>
    <definedName name="FMI11hrs" localSheetId="12">[22]Input!$BF$155</definedName>
    <definedName name="FMI11hrs">[22]Input!$BF$155</definedName>
    <definedName name="FMI12hrs" localSheetId="12">[22]Input!$BK$155</definedName>
    <definedName name="FMI12hrs">[22]Input!$BK$155</definedName>
    <definedName name="FMI13hrs" localSheetId="12">[22]Input!$BP$155</definedName>
    <definedName name="FMI13hrs">[22]Input!$BP$155</definedName>
    <definedName name="FMI14hrs" localSheetId="12">[22]Input!$BU$155</definedName>
    <definedName name="FMI14hrs">[22]Input!$BU$155</definedName>
    <definedName name="FMI15hrs" localSheetId="12">[22]Input!$BZ$166</definedName>
    <definedName name="FMI15hrs">[22]Input!$BZ$166</definedName>
    <definedName name="FMI16hrs" localSheetId="12">[22]Input!$CE$166</definedName>
    <definedName name="FMI16hrs">[22]Input!$CE$166</definedName>
    <definedName name="FMI17hrs" localSheetId="12">[22]Input!$CJ$166</definedName>
    <definedName name="FMI17hrs">[22]Input!$CJ$166</definedName>
    <definedName name="FMI18hrs" localSheetId="12">[22]Input!$CO$166</definedName>
    <definedName name="FMI18hrs">[22]Input!$CO$166</definedName>
    <definedName name="FMI19hrs" localSheetId="12">[22]Input!$CT$166</definedName>
    <definedName name="FMI19hrs">[22]Input!$CT$166</definedName>
    <definedName name="FMI1hrs" localSheetId="12">[22]Input!$H$155</definedName>
    <definedName name="FMI1hrs">[22]Input!$H$155</definedName>
    <definedName name="FMI20hrs" localSheetId="12">[22]Input!$CY$166</definedName>
    <definedName name="FMI20hrs">[22]Input!$CY$166</definedName>
    <definedName name="FMI2hrs" localSheetId="12">[22]Input!$M$155</definedName>
    <definedName name="FMI2hrs">[22]Input!$M$155</definedName>
    <definedName name="FMI3hrs" localSheetId="12">[22]Input!$R$166</definedName>
    <definedName name="FMI3hrs">[22]Input!$R$166</definedName>
    <definedName name="FMI4hrs" localSheetId="12">[22]Input!$W$166</definedName>
    <definedName name="FMI4hrs">[22]Input!$W$166</definedName>
    <definedName name="FMI5hrs" localSheetId="12">[22]Input!$AB$166</definedName>
    <definedName name="FMI5hrs">[22]Input!$AB$166</definedName>
    <definedName name="FMI6hrs" localSheetId="12">[22]Input!$AG$166</definedName>
    <definedName name="FMI6hrs">[22]Input!$AG$166</definedName>
    <definedName name="FMI7hrs" localSheetId="12">[22]Input!$AL$166</definedName>
    <definedName name="FMI7hrs">[22]Input!$AL$166</definedName>
    <definedName name="FMI8hrs" localSheetId="12">[22]Input!$AQ$166</definedName>
    <definedName name="FMI8hrs">[22]Input!$AQ$166</definedName>
    <definedName name="FMI9hrs" localSheetId="12">[22]Input!$AV$155</definedName>
    <definedName name="FMI9hrs">[22]Input!$AV$155</definedName>
    <definedName name="Forecast_Exchange_Rate" localSheetId="12">#REF!</definedName>
    <definedName name="Forecast_Exchange_Rate" localSheetId="9">#REF!</definedName>
    <definedName name="Forecast_Exchange_Rate" localSheetId="6">#REF!</definedName>
    <definedName name="Forecast_Exchange_Rate" localSheetId="4">#REF!</definedName>
    <definedName name="Forecast_Exchange_Rate" localSheetId="10">#REF!</definedName>
    <definedName name="Forecast_Exchange_Rate">#REF!</definedName>
    <definedName name="Forecast_Total_Number_of_Sites" localSheetId="12">#REF!</definedName>
    <definedName name="Forecast_Total_Number_of_Sites" localSheetId="9">#REF!</definedName>
    <definedName name="Forecast_Total_Number_of_Sites" localSheetId="6">#REF!</definedName>
    <definedName name="Forecast_Total_Number_of_Sites" localSheetId="4">#REF!</definedName>
    <definedName name="Forecast_Total_Number_of_Sites" localSheetId="10">#REF!</definedName>
    <definedName name="Forecast_Total_Number_of_Sites">#REF!</definedName>
    <definedName name="fred" localSheetId="12">IF(#REF!&gt;0,INDEX(DataBS,#REF!,4),"")</definedName>
    <definedName name="fred" localSheetId="9">IF(#REF!&gt;0,INDEX([0]!DataBS,#REF!,4),"")</definedName>
    <definedName name="fred" localSheetId="6">IF(#REF!&gt;0,INDEX([2]!DataBS,#REF!,4),"")</definedName>
    <definedName name="fred" localSheetId="4">IF(#REF!&gt;0,INDEX([2]!DataBS,#REF!,4),"")</definedName>
    <definedName name="fred" localSheetId="10">IF(#REF!&gt;0,INDEX(DataBS,#REF!,4),"")</definedName>
    <definedName name="fred">IF(#REF!&gt;0,INDEX(DataBS,#REF!,4),"")</definedName>
    <definedName name="FUNCTIONAL_AREAS" localSheetId="12">'[23]FTE HEADCOUNT'!$B$7:$B$21</definedName>
    <definedName name="FUNCTIONAL_AREAS">'[23]FTE HEADCOUNT'!$B$7:$B$21</definedName>
    <definedName name="g" localSheetId="12">#REF!</definedName>
    <definedName name="g" localSheetId="9">#REF!</definedName>
    <definedName name="g" localSheetId="6">#REF!</definedName>
    <definedName name="g" localSheetId="4">#REF!</definedName>
    <definedName name="g" localSheetId="10">#REF!</definedName>
    <definedName name="g">#REF!</definedName>
    <definedName name="gabe" localSheetId="12">IF(#REF!&gt;0,INDEX(DataPL,#REF!,4),"")</definedName>
    <definedName name="gabe" localSheetId="9">IF(#REF!&gt;0,INDEX([0]!DataPL,#REF!,4),"")</definedName>
    <definedName name="gabe" localSheetId="6">IF(#REF!&gt;0,INDEX([2]!DataPL,#REF!,4),"")</definedName>
    <definedName name="gabe" localSheetId="4">IF(#REF!&gt;0,INDEX([2]!DataPL,#REF!,4),"")</definedName>
    <definedName name="gabe" localSheetId="10">IF(#REF!&gt;0,INDEX(DataPL,#REF!,4),"")</definedName>
    <definedName name="gabe">IF(#REF!&gt;0,INDEX(DataPL,#REF!,4),"")</definedName>
    <definedName name="Gabe1" localSheetId="12">IF(MAX(#REF!)&gt;=MAX(RefPL),0,MAX(#REF!)+1)</definedName>
    <definedName name="Gabe1" localSheetId="9">IF(MAX(#REF!)&gt;=MAX([0]!RefPL),0,MAX(#REF!)+1)</definedName>
    <definedName name="Gabe1" localSheetId="6">IF(MAX(#REF!)&gt;=MAX([2]!RefPL),0,MAX(#REF!)+1)</definedName>
    <definedName name="Gabe1" localSheetId="4">IF(MAX(#REF!)&gt;=MAX([2]!RefPL),0,MAX(#REF!)+1)</definedName>
    <definedName name="Gabe1" localSheetId="10">IF(MAX(#REF!)&gt;=MAX(RefPL),0,MAX(#REF!)+1)</definedName>
    <definedName name="Gabe1">IF(MAX(#REF!)&gt;=MAX(RefPL),0,MAX(#REF!)+1)</definedName>
    <definedName name="Gabe2" localSheetId="12">IF(#REF!&gt;0,INDEX(DataCF,#REF!,4),"")</definedName>
    <definedName name="Gabe2" localSheetId="9">IF(#REF!&gt;0,INDEX([0]!DataCF,#REF!,4),"")</definedName>
    <definedName name="Gabe2" localSheetId="6">IF(#REF!&gt;0,INDEX([2]!DataCF,#REF!,4),"")</definedName>
    <definedName name="Gabe2" localSheetId="4">IF(#REF!&gt;0,INDEX([2]!DataCF,#REF!,4),"")</definedName>
    <definedName name="Gabe2" localSheetId="10">IF(#REF!&gt;0,INDEX(DataCF,#REF!,4),"")</definedName>
    <definedName name="Gabe2">IF(#REF!&gt;0,INDEX(DataCF,#REF!,4),"")</definedName>
    <definedName name="gabe3" localSheetId="12">IF(MAX(#REF!)&gt;=MAX(RefCF),0,MAX(#REF!)+1)</definedName>
    <definedName name="gabe3" localSheetId="9">IF(MAX(#REF!)&gt;=MAX([0]!RefCF),0,MAX(#REF!)+1)</definedName>
    <definedName name="gabe3" localSheetId="6">IF(MAX(#REF!)&gt;=MAX([2]!RefCF),0,MAX(#REF!)+1)</definedName>
    <definedName name="gabe3" localSheetId="4">IF(MAX(#REF!)&gt;=MAX([2]!RefCF),0,MAX(#REF!)+1)</definedName>
    <definedName name="gabe3" localSheetId="10">IF(MAX(#REF!)&gt;=MAX(RefCF),0,MAX(#REF!)+1)</definedName>
    <definedName name="gabe3">IF(MAX(#REF!)&gt;=MAX(RefCF),0,MAX(#REF!)+1)</definedName>
    <definedName name="gabe4" localSheetId="12">IF(#REF!&gt;0,INDEX(DataCF,#REF!,4),"")</definedName>
    <definedName name="gabe4" localSheetId="9">IF(#REF!&gt;0,INDEX([0]!DataCF,#REF!,4),"")</definedName>
    <definedName name="gabe4" localSheetId="6">IF(#REF!&gt;0,INDEX([2]!DataCF,#REF!,4),"")</definedName>
    <definedName name="gabe4" localSheetId="4">IF(#REF!&gt;0,INDEX([2]!DataCF,#REF!,4),"")</definedName>
    <definedName name="gabe4" localSheetId="10">IF(#REF!&gt;0,INDEX(DataCF,#REF!,4),"")</definedName>
    <definedName name="gabe4">IF(#REF!&gt;0,INDEX(DataCF,#REF!,4),"")</definedName>
    <definedName name="gabe5" localSheetId="12">IF(MAX(#REF!)&gt;=MAX(RefCF),0,MAX(#REF!)+1)</definedName>
    <definedName name="gabe5" localSheetId="9">IF(MAX(#REF!)&gt;=MAX([0]!RefCF),0,MAX(#REF!)+1)</definedName>
    <definedName name="gabe5" localSheetId="6">IF(MAX(#REF!)&gt;=MAX([2]!RefCF),0,MAX(#REF!)+1)</definedName>
    <definedName name="gabe5" localSheetId="4">IF(MAX(#REF!)&gt;=MAX([2]!RefCF),0,MAX(#REF!)+1)</definedName>
    <definedName name="gabe5" localSheetId="10">IF(MAX(#REF!)&gt;=MAX(RefCF),0,MAX(#REF!)+1)</definedName>
    <definedName name="gabe5">IF(MAX(#REF!)&gt;=MAX(RefCF),0,MAX(#REF!)+1)</definedName>
    <definedName name="Gas_balance_sheet" localSheetId="12">#REF!</definedName>
    <definedName name="Gas_balance_sheet" localSheetId="9">#REF!</definedName>
    <definedName name="Gas_balance_sheet" localSheetId="6">#REF!</definedName>
    <definedName name="Gas_balance_sheet" localSheetId="4">#REF!</definedName>
    <definedName name="Gas_balance_sheet" localSheetId="10">#REF!</definedName>
    <definedName name="Gas_balance_sheet">#REF!</definedName>
    <definedName name="Gas_cash_flow" localSheetId="12">#REF!</definedName>
    <definedName name="Gas_cash_flow" localSheetId="9">#REF!</definedName>
    <definedName name="Gas_cash_flow" localSheetId="6">#REF!</definedName>
    <definedName name="Gas_cash_flow" localSheetId="4">#REF!</definedName>
    <definedName name="Gas_cash_flow" localSheetId="10">#REF!</definedName>
    <definedName name="Gas_cash_flow">#REF!</definedName>
    <definedName name="Gas_profit_and_loss" localSheetId="9">#REF!</definedName>
    <definedName name="Gas_profit_and_loss" localSheetId="6">#REF!</definedName>
    <definedName name="Gas_profit_and_loss" localSheetId="4">#REF!</definedName>
    <definedName name="Gas_profit_and_loss">#REF!</definedName>
    <definedName name="GRAPH" localSheetId="9">#REF!</definedName>
    <definedName name="GRAPH" localSheetId="6">#REF!</definedName>
    <definedName name="GRAPH" localSheetId="4">#REF!</definedName>
    <definedName name="GRAPH">#REF!</definedName>
    <definedName name="Headings">[18]Other!$D$3:$L$3</definedName>
    <definedName name="High_or_Low">'[5]Calculations 1'!$B$75:$B$76</definedName>
    <definedName name="HMP_Board" localSheetId="10">OFFSET([4]Dialogic!$H$1,0,0,COUNTA([4]Dialogic!$H$1:$H$65536),1)</definedName>
    <definedName name="HMP_Board">OFFSET([4]Dialogic!$H$1,0,0,COUNTA([4]Dialogic!$H$1:$H$65536),1)</definedName>
    <definedName name="HMP_Licenses" localSheetId="10">OFFSET([4]Dialogic!$J$1,0,0,COUNTA([4]Dialogic!$J$1:$J$65536),1)</definedName>
    <definedName name="HMP_Licenses">OFFSET([4]Dialogic!$J$1,0,0,COUNTA([4]Dialogic!$J$1:$J$65536),1)</definedName>
    <definedName name="Host_based" localSheetId="10">OFFSET([4]Dialogic!$F$1,0,0,COUNTA([4]Dialogic!$F$1:$F$65536),1)</definedName>
    <definedName name="Host_based">OFFSET([4]Dialogic!$F$1,0,0,COUNTA([4]Dialogic!$F$1:$F$65536),1)</definedName>
    <definedName name="Hours_Project_management_exit">'[5] 3.1 Project costs'!$G$65</definedName>
    <definedName name="Hours_Project_management_transformation">'[5] 3.1 Project costs'!$E$65</definedName>
    <definedName name="Hours_Project_management_transition">'[5] 3.1 Project costs'!$C$65</definedName>
    <definedName name="IDBS" localSheetId="12">#REF!</definedName>
    <definedName name="IDBS" localSheetId="9">#REF!</definedName>
    <definedName name="IDBS" localSheetId="6">#REF!</definedName>
    <definedName name="IDBS" localSheetId="4">#REF!</definedName>
    <definedName name="IDBS" localSheetId="10">#REF!</definedName>
    <definedName name="IDBS">#REF!</definedName>
    <definedName name="IDCF" localSheetId="12">#REF!</definedName>
    <definedName name="IDCF" localSheetId="9">#REF!</definedName>
    <definedName name="IDCF" localSheetId="6">#REF!</definedName>
    <definedName name="IDCF" localSheetId="4">#REF!</definedName>
    <definedName name="IDCF" localSheetId="10">#REF!</definedName>
    <definedName name="IDCF">#REF!</definedName>
    <definedName name="IDPL" localSheetId="12">#REF!</definedName>
    <definedName name="IDPL" localSheetId="9">#REF!</definedName>
    <definedName name="IDPL" localSheetId="6">#REF!</definedName>
    <definedName name="IDPL" localSheetId="4">#REF!</definedName>
    <definedName name="IDPL" localSheetId="10">#REF!</definedName>
    <definedName name="IDPL">#REF!</definedName>
    <definedName name="In_scope" localSheetId="12">'[5]1.1 Deal characteristics'!#REF!</definedName>
    <definedName name="In_scope" localSheetId="9">'[5]1.1 Deal characteristics'!#REF!</definedName>
    <definedName name="In_scope" localSheetId="6">'[5]1.1 Deal characteristics'!#REF!</definedName>
    <definedName name="In_scope" localSheetId="4">'[5]1.1 Deal characteristics'!#REF!</definedName>
    <definedName name="In_scope" localSheetId="10">'[5]1.1 Deal characteristics'!#REF!</definedName>
    <definedName name="In_scope">'[5]1.1 Deal characteristics'!#REF!</definedName>
    <definedName name="Incoterms_HW" localSheetId="12">[10]Discount_Cockpit!$E$545</definedName>
    <definedName name="Incoterms_HW">[10]Discount_Cockpit!$E$545</definedName>
    <definedName name="Incoterms_HW_Destination" localSheetId="12">[10]Discount_Cockpit!$E$546</definedName>
    <definedName name="Incoterms_HW_Destination">[10]Discount_Cockpit!$E$546</definedName>
    <definedName name="Incoterms_SW" localSheetId="12">[10]Discount_Cockpit!$G$545</definedName>
    <definedName name="Incoterms_SW">[10]Discount_Cockpit!$G$545</definedName>
    <definedName name="Incoterms_SW_Destination" localSheetId="12">[10]Discount_Cockpit!$G$546</definedName>
    <definedName name="Incoterms_SW_Destination">[10]Discount_Cockpit!$G$546</definedName>
    <definedName name="Inflation" localSheetId="12">[24]Summary!#REF!</definedName>
    <definedName name="Inflation" localSheetId="9">[24]Summary!#REF!</definedName>
    <definedName name="Inflation" localSheetId="6">[24]Summary!#REF!</definedName>
    <definedName name="Inflation" localSheetId="4">[24]Summary!#REF!</definedName>
    <definedName name="Inflation" localSheetId="10">[24]Summary!#REF!</definedName>
    <definedName name="Inflation">[24]Summary!#REF!</definedName>
    <definedName name="Influencing_factor_1" localSheetId="12">#REF!</definedName>
    <definedName name="Influencing_factor_1" localSheetId="9">#REF!</definedName>
    <definedName name="Influencing_factor_1" localSheetId="6">#REF!</definedName>
    <definedName name="Influencing_factor_1" localSheetId="4">#REF!</definedName>
    <definedName name="Influencing_factor_1" localSheetId="10">#REF!</definedName>
    <definedName name="Influencing_factor_1">#REF!</definedName>
    <definedName name="Influencing_factor_2" localSheetId="12">#REF!</definedName>
    <definedName name="Influencing_factor_2" localSheetId="9">#REF!</definedName>
    <definedName name="Influencing_factor_2" localSheetId="6">#REF!</definedName>
    <definedName name="Influencing_factor_2" localSheetId="4">#REF!</definedName>
    <definedName name="Influencing_factor_2" localSheetId="10">#REF!</definedName>
    <definedName name="Influencing_factor_2">#REF!</definedName>
    <definedName name="Influencing_factor_3" localSheetId="12">#REF!</definedName>
    <definedName name="Influencing_factor_3" localSheetId="9">#REF!</definedName>
    <definedName name="Influencing_factor_3" localSheetId="6">#REF!</definedName>
    <definedName name="Influencing_factor_3" localSheetId="4">#REF!</definedName>
    <definedName name="Influencing_factor_3" localSheetId="10">#REF!</definedName>
    <definedName name="Influencing_factor_3">#REF!</definedName>
    <definedName name="Influencing_factor_total" localSheetId="9">#REF!</definedName>
    <definedName name="Influencing_factor_total" localSheetId="6">#REF!</definedName>
    <definedName name="Influencing_factor_total" localSheetId="4">#REF!</definedName>
    <definedName name="Influencing_factor_total">#REF!</definedName>
    <definedName name="Information_on_Field_organisation">'[5]Support sheet'!$B$80</definedName>
    <definedName name="Information_on_infrastructure" localSheetId="12">'[5]Support sheet'!#REF!</definedName>
    <definedName name="Information_on_infrastructure" localSheetId="9">'[5]Support sheet'!#REF!</definedName>
    <definedName name="Information_on_infrastructure" localSheetId="6">'[5]Support sheet'!#REF!</definedName>
    <definedName name="Information_on_infrastructure" localSheetId="4">'[5]Support sheet'!#REF!</definedName>
    <definedName name="Information_on_infrastructure" localSheetId="10">'[5]Support sheet'!#REF!</definedName>
    <definedName name="Information_on_infrastructure">'[5]Support sheet'!#REF!</definedName>
    <definedName name="Information_on_investments">'[5]Support sheet'!$B$69</definedName>
    <definedName name="Information_on_NOC_organisation">'[5]Support sheet'!$B$147</definedName>
    <definedName name="Infra_assets_annual_P1">[5]Calculations!$R$164</definedName>
    <definedName name="Infra_assets_annual_P2">[5]Calculations!$R$165</definedName>
    <definedName name="Infra_excl_contract_annual_P1">'[5]3.2 Workplace and infra'!$C$103</definedName>
    <definedName name="Infra_excl_contract_annual_P2">'[5]3.2 Workplace and infra'!$E$103</definedName>
    <definedName name="Infrastructure_after_contract_period">'[5]3.2 Workplace and infra'!$J$8</definedName>
    <definedName name="Infrastructure_assets_scenarios">'[5]Calculations 1'!$B$80:$B$82</definedName>
    <definedName name="Infrastructure_contract_takeover">'[5]3.2 Workplace and infra'!$C$8</definedName>
    <definedName name="Infrastructure_contract_value">'[5]3.2 Workplace and infra'!$E$8</definedName>
    <definedName name="Infrastructure_operations_modification_scenarios">'[5]Calculations 1'!$B$86:$B$89</definedName>
    <definedName name="Input_Product_Line_1">#N/A</definedName>
    <definedName name="Input_Product_Line_1__2_">#N/A</definedName>
    <definedName name="Input_Product_Line_1__2__2">#N/A</definedName>
    <definedName name="Input_Product_Line_1_2">#N/A</definedName>
    <definedName name="Input_Product_Line_2">#N/A</definedName>
    <definedName name="Input_Product_Line_2_2">#N/A</definedName>
    <definedName name="Input_Product_Line_3">#N/A</definedName>
    <definedName name="Input_Product_Line_3_2">#N/A</definedName>
    <definedName name="Insourced_IT_staff_annual_cost">'[5]2.1 Staff scen &amp; central costs'!$C$80</definedName>
    <definedName name="INSTALL" localSheetId="12">#REF!</definedName>
    <definedName name="INSTALL" localSheetId="9">#REF!</definedName>
    <definedName name="INSTALL" localSheetId="6">#REF!</definedName>
    <definedName name="INSTALL" localSheetId="4">#REF!</definedName>
    <definedName name="INSTALL" localSheetId="10">#REF!</definedName>
    <definedName name="INSTALL">#REF!</definedName>
    <definedName name="Intelligent_Coin_Card" localSheetId="12">#REF!</definedName>
    <definedName name="Intelligent_Coin_Card" localSheetId="9">#REF!</definedName>
    <definedName name="Intelligent_Coin_Card" localSheetId="6">#REF!</definedName>
    <definedName name="Intelligent_Coin_Card" localSheetId="4">#REF!</definedName>
    <definedName name="Intelligent_Coin_Card" localSheetId="10">#REF!</definedName>
    <definedName name="Intelligent_Coin_Card">#REF!</definedName>
    <definedName name="Interest" localSheetId="12">#REF!</definedName>
    <definedName name="Interest" localSheetId="9">#REF!</definedName>
    <definedName name="Interest" localSheetId="6">#REF!</definedName>
    <definedName name="Interest" localSheetId="4">#REF!</definedName>
    <definedName name="Interest" localSheetId="10">#REF!</definedName>
    <definedName name="Interest">#REF!</definedName>
    <definedName name="Interest_calc" localSheetId="9">#REF!</definedName>
    <definedName name="Interest_calc" localSheetId="6">#REF!</definedName>
    <definedName name="Interest_calc" localSheetId="4">#REF!</definedName>
    <definedName name="Interest_calc">#REF!</definedName>
    <definedName name="Interest_calc2" localSheetId="9">#REF!</definedName>
    <definedName name="Interest_calc2" localSheetId="6">#REF!</definedName>
    <definedName name="Interest_calc2" localSheetId="4">#REF!</definedName>
    <definedName name="Interest_calc2">#REF!</definedName>
    <definedName name="Interest_lhcell" localSheetId="9">#REF!</definedName>
    <definedName name="Interest_lhcell" localSheetId="6">#REF!</definedName>
    <definedName name="Interest_lhcell" localSheetId="4">#REF!</definedName>
    <definedName name="Interest_lhcell">#REF!</definedName>
    <definedName name="Interest_lhcell2" localSheetId="9">#REF!</definedName>
    <definedName name="Interest_lhcell2" localSheetId="6">#REF!</definedName>
    <definedName name="Interest_lhcell2" localSheetId="4">#REF!</definedName>
    <definedName name="Interest_lhcell2">#REF!</definedName>
    <definedName name="Interest_rate">[18]Other!$E$6:$K$6</definedName>
    <definedName name="International" localSheetId="12">#REF!</definedName>
    <definedName name="International" localSheetId="9">#REF!</definedName>
    <definedName name="International" localSheetId="6">#REF!</definedName>
    <definedName name="International" localSheetId="4">#REF!</definedName>
    <definedName name="International" localSheetId="10">#REF!</definedName>
    <definedName name="International">#REF!</definedName>
    <definedName name="Introduction_section_0">[5]Introduction!$C$1:$C$2</definedName>
    <definedName name="Introduction_section_1">[5]Introduction!$B$3</definedName>
    <definedName name="Introduction_section_2">[5]Introduction!$B$16</definedName>
    <definedName name="Introduction_section_3">[5]Introduction!$B$165</definedName>
    <definedName name="Introduction_section_4">[5]Introduction!$B$212</definedName>
    <definedName name="IT_solution_Field_Tech_P1">'[5]1.1 Deal characteristics'!$E$46</definedName>
    <definedName name="IT_solution_Field_Tech_P2">'[5]1.1 Deal characteristics'!$G$46</definedName>
    <definedName name="IT_solution_Other_staff_P1">'[5]1.1 Deal characteristics'!$E$71</definedName>
    <definedName name="IT_solution_Other_staff_P2">'[5]1.1 Deal characteristics'!$G$71</definedName>
    <definedName name="January" localSheetId="12">[6]Accruals!#REF!</definedName>
    <definedName name="January" localSheetId="9">[6]Accruals!#REF!</definedName>
    <definedName name="January" localSheetId="6">[6]Accruals!#REF!</definedName>
    <definedName name="January" localSheetId="4">[6]Accruals!#REF!</definedName>
    <definedName name="January" localSheetId="10">[6]Accruals!#REF!</definedName>
    <definedName name="January">[6]Accruals!#REF!</definedName>
    <definedName name="Jdax" localSheetId="10">OFFSET([4]ADAX!$D$1,0,0,COUNTA([4]ADAX!$D$1:$D$65536),1)</definedName>
    <definedName name="Jdax">OFFSET([4]ADAX!$D$1,0,0,COUNTA([4]ADAX!$D$1:$D$65536),1)</definedName>
    <definedName name="Job_categories">'[5]Calculations 1'!$B$414:$B$427</definedName>
    <definedName name="Job_category_role_field_10">'[5]2.1 Staff scen &amp; central costs'!$D$21</definedName>
    <definedName name="Job_category_role_field_11">'[5]2.1 Staff scen &amp; central costs'!$D$22</definedName>
    <definedName name="Job_category_role_field_12">'[5]2.1 Staff scen &amp; central costs'!$D$23</definedName>
    <definedName name="Job_category_role_field_13">'[5]2.1 Staff scen &amp; central costs'!$D$24</definedName>
    <definedName name="Job_category_role_network_10">'[5]2.1 Staff scen &amp; central costs'!$D$38</definedName>
    <definedName name="Job_category_role_network_11">'[5]2.1 Staff scen &amp; central costs'!$D$39</definedName>
    <definedName name="Job_category_role_network_8">'[5]2.1 Staff scen &amp; central costs'!$D$36</definedName>
    <definedName name="Job_category_role_network_9">'[5]2.1 Staff scen &amp; central costs'!$D$37</definedName>
    <definedName name="July" localSheetId="12">[6]Accruals!#REF!</definedName>
    <definedName name="July" localSheetId="9">[6]Accruals!#REF!</definedName>
    <definedName name="July" localSheetId="6">[6]Accruals!#REF!</definedName>
    <definedName name="July" localSheetId="4">[6]Accruals!#REF!</definedName>
    <definedName name="July" localSheetId="10">[6]Accruals!#REF!</definedName>
    <definedName name="July">[6]Accruals!#REF!</definedName>
    <definedName name="June" localSheetId="12">[6]Accruals!#REF!</definedName>
    <definedName name="June" localSheetId="9">[6]Accruals!#REF!</definedName>
    <definedName name="June" localSheetId="6">[6]Accruals!#REF!</definedName>
    <definedName name="June" localSheetId="4">[6]Accruals!#REF!</definedName>
    <definedName name="June" localSheetId="10">[6]Accruals!#REF!</definedName>
    <definedName name="June">[6]Accruals!#REF!</definedName>
    <definedName name="KDILUqwh" localSheetId="12">IF(#REF!&gt;0,INDEX(DataCF,#REF!,4),"")</definedName>
    <definedName name="KDILUqwh" localSheetId="9">IF(#REF!&gt;0,INDEX([0]!DataCF,#REF!,4),"")</definedName>
    <definedName name="KDILUqwh" localSheetId="6">IF(#REF!&gt;0,INDEX([2]!DataCF,#REF!,4),"")</definedName>
    <definedName name="KDILUqwh" localSheetId="4">IF(#REF!&gt;0,INDEX([2]!DataCF,#REF!,4),"")</definedName>
    <definedName name="KDILUqwh" localSheetId="10">IF(#REF!&gt;0,INDEX(DataCF,#REF!,4),"")</definedName>
    <definedName name="KDILUqwh">IF(#REF!&gt;0,INDEX(DataCF,#REF!,4),"")</definedName>
    <definedName name="Key_figure_running_Applications_per_employee" localSheetId="12">#REF!</definedName>
    <definedName name="Key_figure_running_Applications_per_employee" localSheetId="9">#REF!</definedName>
    <definedName name="Key_figure_running_Applications_per_employee" localSheetId="6">#REF!</definedName>
    <definedName name="Key_figure_running_Applications_per_employee" localSheetId="4">#REF!</definedName>
    <definedName name="Key_figure_running_Applications_per_employee" localSheetId="10">#REF!</definedName>
    <definedName name="Key_figure_running_Applications_per_employee">#REF!</definedName>
    <definedName name="Key_figure_running_central_and_MU_annual_per_employee" localSheetId="12">#REF!</definedName>
    <definedName name="Key_figure_running_central_and_MU_annual_per_employee" localSheetId="9">#REF!</definedName>
    <definedName name="Key_figure_running_central_and_MU_annual_per_employee" localSheetId="6">#REF!</definedName>
    <definedName name="Key_figure_running_central_and_MU_annual_per_employee" localSheetId="4">#REF!</definedName>
    <definedName name="Key_figure_running_central_and_MU_annual_per_employee" localSheetId="10">#REF!</definedName>
    <definedName name="Key_figure_running_central_and_MU_annual_per_employee">#REF!</definedName>
    <definedName name="Key_figure_running_central_and_MU_per_employee" localSheetId="9">#REF!</definedName>
    <definedName name="Key_figure_running_central_and_MU_per_employee" localSheetId="6">#REF!</definedName>
    <definedName name="Key_figure_running_central_and_MU_per_employee" localSheetId="4">#REF!</definedName>
    <definedName name="Key_figure_running_central_and_MU_per_employee">#REF!</definedName>
    <definedName name="Key_figure_running_IT_staff_per_employee" localSheetId="9">#REF!</definedName>
    <definedName name="Key_figure_running_IT_staff_per_employee" localSheetId="6">#REF!</definedName>
    <definedName name="Key_figure_running_IT_staff_per_employee" localSheetId="4">#REF!</definedName>
    <definedName name="Key_figure_running_IT_staff_per_employee">#REF!</definedName>
    <definedName name="Key_figure_running_MSDP_per_employee" localSheetId="9">#REF!</definedName>
    <definedName name="Key_figure_running_MSDP_per_employee" localSheetId="6">#REF!</definedName>
    <definedName name="Key_figure_running_MSDP_per_employee" localSheetId="4">#REF!</definedName>
    <definedName name="Key_figure_running_MSDP_per_employee">#REF!</definedName>
    <definedName name="Key_figure_running_Total_per_employee" localSheetId="9">#REF!</definedName>
    <definedName name="Key_figure_running_Total_per_employee" localSheetId="6">#REF!</definedName>
    <definedName name="Key_figure_running_Total_per_employee" localSheetId="4">#REF!</definedName>
    <definedName name="Key_figure_running_Total_per_employee">#REF!</definedName>
    <definedName name="Key_figure_running_Voice_per_employee" localSheetId="9">#REF!</definedName>
    <definedName name="Key_figure_running_Voice_per_employee" localSheetId="6">#REF!</definedName>
    <definedName name="Key_figure_running_Voice_per_employee" localSheetId="4">#REF!</definedName>
    <definedName name="Key_figure_running_Voice_per_employee">#REF!</definedName>
    <definedName name="Key_figure_running_WAN_per_employee" localSheetId="9">#REF!</definedName>
    <definedName name="Key_figure_running_WAN_per_employee" localSheetId="6">#REF!</definedName>
    <definedName name="Key_figure_running_WAN_per_employee" localSheetId="4">#REF!</definedName>
    <definedName name="Key_figure_running_WAN_per_employee">#REF!</definedName>
    <definedName name="Key_figure_running_Workplace_per_employee" localSheetId="9">#REF!</definedName>
    <definedName name="Key_figure_running_Workplace_per_employee" localSheetId="6">#REF!</definedName>
    <definedName name="Key_figure_running_Workplace_per_employee" localSheetId="4">#REF!</definedName>
    <definedName name="Key_figure_running_Workplace_per_employee">#REF!</definedName>
    <definedName name="Key_ratio_Applications_per_person_and_year" localSheetId="9">#REF!</definedName>
    <definedName name="Key_ratio_Applications_per_person_and_year" localSheetId="6">#REF!</definedName>
    <definedName name="Key_ratio_Applications_per_person_and_year" localSheetId="4">#REF!</definedName>
    <definedName name="Key_ratio_Applications_per_person_and_year">#REF!</definedName>
    <definedName name="Key_ratio_Central_and_MU_per_person_and_year" localSheetId="9">#REF!</definedName>
    <definedName name="Key_ratio_Central_and_MU_per_person_and_year" localSheetId="6">#REF!</definedName>
    <definedName name="Key_ratio_Central_and_MU_per_person_and_year" localSheetId="4">#REF!</definedName>
    <definedName name="Key_ratio_Central_and_MU_per_person_and_year">#REF!</definedName>
    <definedName name="Key_ratio_Exit_per_person_and_year" localSheetId="9">#REF!</definedName>
    <definedName name="Key_ratio_Exit_per_person_and_year" localSheetId="6">#REF!</definedName>
    <definedName name="Key_ratio_Exit_per_person_and_year" localSheetId="4">#REF!</definedName>
    <definedName name="Key_ratio_Exit_per_person_and_year">#REF!</definedName>
    <definedName name="Key_ratio_Insourced_IT_staff_per_person_and_year" localSheetId="9">#REF!</definedName>
    <definedName name="Key_ratio_Insourced_IT_staff_per_person_and_year" localSheetId="6">#REF!</definedName>
    <definedName name="Key_ratio_Insourced_IT_staff_per_person_and_year" localSheetId="4">#REF!</definedName>
    <definedName name="Key_ratio_Insourced_IT_staff_per_person_and_year">#REF!</definedName>
    <definedName name="Key_ratio_IT_cost_per_person_and_year" localSheetId="9">#REF!</definedName>
    <definedName name="Key_ratio_IT_cost_per_person_and_year" localSheetId="6">#REF!</definedName>
    <definedName name="Key_ratio_IT_cost_per_person_and_year" localSheetId="4">#REF!</definedName>
    <definedName name="Key_ratio_IT_cost_per_person_and_year">#REF!</definedName>
    <definedName name="Key_ratio_MSDP_per_person_and_year" localSheetId="9">#REF!</definedName>
    <definedName name="Key_ratio_MSDP_per_person_and_year" localSheetId="6">#REF!</definedName>
    <definedName name="Key_ratio_MSDP_per_person_and_year" localSheetId="4">#REF!</definedName>
    <definedName name="Key_ratio_MSDP_per_person_and_year">#REF!</definedName>
    <definedName name="Key_ratio_project_cost_of_total" localSheetId="9">#REF!</definedName>
    <definedName name="Key_ratio_project_cost_of_total" localSheetId="6">#REF!</definedName>
    <definedName name="Key_ratio_project_cost_of_total" localSheetId="4">#REF!</definedName>
    <definedName name="Key_ratio_project_cost_of_total">#REF!</definedName>
    <definedName name="Key_ratio_Total_per_person_and_year" localSheetId="9">#REF!</definedName>
    <definedName name="Key_ratio_Total_per_person_and_year" localSheetId="6">#REF!</definedName>
    <definedName name="Key_ratio_Total_per_person_and_year" localSheetId="4">#REF!</definedName>
    <definedName name="Key_ratio_Total_per_person_and_year">#REF!</definedName>
    <definedName name="Key_ratio_Transformation_per_person_and_year" localSheetId="9">#REF!</definedName>
    <definedName name="Key_ratio_Transformation_per_person_and_year" localSheetId="6">#REF!</definedName>
    <definedName name="Key_ratio_Transformation_per_person_and_year" localSheetId="4">#REF!</definedName>
    <definedName name="Key_ratio_Transformation_per_person_and_year">#REF!</definedName>
    <definedName name="Key_ratio_Transition_per_person_and_year" localSheetId="9">#REF!</definedName>
    <definedName name="Key_ratio_Transition_per_person_and_year" localSheetId="6">#REF!</definedName>
    <definedName name="Key_ratio_Transition_per_person_and_year" localSheetId="4">#REF!</definedName>
    <definedName name="Key_ratio_Transition_per_person_and_year">#REF!</definedName>
    <definedName name="Key_ratio_Voice_per_person_and_year" localSheetId="9">#REF!</definedName>
    <definedName name="Key_ratio_Voice_per_person_and_year" localSheetId="6">#REF!</definedName>
    <definedName name="Key_ratio_Voice_per_person_and_year" localSheetId="4">#REF!</definedName>
    <definedName name="Key_ratio_Voice_per_person_and_year">#REF!</definedName>
    <definedName name="Key_ratio_WAN_per_person_and_year" localSheetId="9">#REF!</definedName>
    <definedName name="Key_ratio_WAN_per_person_and_year" localSheetId="6">#REF!</definedName>
    <definedName name="Key_ratio_WAN_per_person_and_year" localSheetId="4">#REF!</definedName>
    <definedName name="Key_ratio_WAN_per_person_and_year">#REF!</definedName>
    <definedName name="Key_ratio_Workplace_per_person_and_year" localSheetId="9">#REF!</definedName>
    <definedName name="Key_ratio_Workplace_per_person_and_year" localSheetId="6">#REF!</definedName>
    <definedName name="Key_ratio_Workplace_per_person_and_year" localSheetId="4">#REF!</definedName>
    <definedName name="Key_ratio_Workplace_per_person_and_year">#REF!</definedName>
    <definedName name="Korea__Basic_Services_Tariffs__1995" localSheetId="9">#REF!</definedName>
    <definedName name="Korea__Basic_Services_Tariffs__1995" localSheetId="6">#REF!</definedName>
    <definedName name="Korea__Basic_Services_Tariffs__1995" localSheetId="4">#REF!</definedName>
    <definedName name="Korea__Basic_Services_Tariffs__1995">#REF!</definedName>
    <definedName name="KTS_extensions__000" localSheetId="9">#REF!</definedName>
    <definedName name="KTS_extensions__000" localSheetId="6">#REF!</definedName>
    <definedName name="KTS_extensions__000" localSheetId="4">#REF!</definedName>
    <definedName name="KTS_extensions__000">#REF!</definedName>
    <definedName name="LB_Select" localSheetId="10">OFFSET([4]LoadBalncer!$W$2,0,0,COUNTA([4]LoadBalncer!$W$2:$W$12),1)</definedName>
    <definedName name="LB_Select">OFFSET([4]LoadBalncer!$W$2,0,0,COUNTA([4]LoadBalncer!$W$2:$W$12),1)</definedName>
    <definedName name="Leased_Data_Lines__000" localSheetId="12">#REF!</definedName>
    <definedName name="Leased_Data_Lines__000" localSheetId="9">#REF!</definedName>
    <definedName name="Leased_Data_Lines__000" localSheetId="6">#REF!</definedName>
    <definedName name="Leased_Data_Lines__000" localSheetId="4">#REF!</definedName>
    <definedName name="Leased_Data_Lines__000" localSheetId="10">#REF!</definedName>
    <definedName name="Leased_Data_Lines__000">#REF!</definedName>
    <definedName name="Leased_Line_Subscribers__000" localSheetId="12">#REF!</definedName>
    <definedName name="Leased_Line_Subscribers__000" localSheetId="9">#REF!</definedName>
    <definedName name="Leased_Line_Subscribers__000" localSheetId="6">#REF!</definedName>
    <definedName name="Leased_Line_Subscribers__000" localSheetId="4">#REF!</definedName>
    <definedName name="Leased_Line_Subscribers__000" localSheetId="10">#REF!</definedName>
    <definedName name="Leased_Line_Subscribers__000">#REF!</definedName>
    <definedName name="Level_of_integration_choice" localSheetId="12">'[5]1.1 Deal characteristics'!#REF!</definedName>
    <definedName name="Level_of_integration_choice" localSheetId="9">'[5]1.1 Deal characteristics'!#REF!</definedName>
    <definedName name="Level_of_integration_choice" localSheetId="6">'[5]1.1 Deal characteristics'!#REF!</definedName>
    <definedName name="Level_of_integration_choice" localSheetId="4">'[5]1.1 Deal characteristics'!#REF!</definedName>
    <definedName name="Level_of_integration_choice" localSheetId="10">'[5]1.1 Deal characteristics'!#REF!</definedName>
    <definedName name="Level_of_integration_choice">'[5]1.1 Deal characteristics'!#REF!</definedName>
    <definedName name="Level_of_integration_high">'[5]Calculations 1'!$B$893</definedName>
    <definedName name="Level_of_integration_low">'[5]Calculations 1'!$B$894</definedName>
    <definedName name="Level_of_integration_no_choice">'[5]Calculations 1'!$B$895</definedName>
    <definedName name="Levels_of_integration">'[5]Calculations 1'!$B$893:$B$895</definedName>
    <definedName name="Levels_of_readiness">'[5]Calculations 1'!$C$368:$C$371</definedName>
    <definedName name="License_appl_after_depr">'[5]3.3 BSS Applications'!$J$10</definedName>
    <definedName name="License_appl_maint_after_depr">'[5]3.3 BSS Applications'!$J$11</definedName>
    <definedName name="Licenses_appl_maint_procurement?">'[5]3.3 BSS Applications'!$C$11</definedName>
    <definedName name="Licenses_appl_maint_start_value">'[5]3.3 BSS Applications'!$E$11</definedName>
    <definedName name="Licenses_appl_procurement?">'[5]3.3 BSS Applications'!$C$10</definedName>
    <definedName name="Licenses_appl_start_value">'[5]3.3 BSS Applications'!$E$10</definedName>
    <definedName name="List_App" localSheetId="10">[4]App.Middleware!$A$1:$C$1</definedName>
    <definedName name="List_App">[4]App.Middleware!$A$1:$C$1</definedName>
    <definedName name="List_HPOCMP" localSheetId="10">[4]HPOCMP!$A$2:$A$4</definedName>
    <definedName name="List_HPOCMP">[4]HPOCMP!$A$2:$A$4</definedName>
    <definedName name="List_Load" localSheetId="10">[4]LoadBalncer!$A$1:$D$1</definedName>
    <definedName name="List_Load">[4]LoadBalncer!$A$1:$D$1</definedName>
    <definedName name="List_OS" localSheetId="10">[4]LoadBalncer!$I$1:$I$3</definedName>
    <definedName name="List_OS">[4]LoadBalncer!$I$1:$I$3</definedName>
    <definedName name="Locations">'[5]Calculations 1'!$B$47:$B$49</definedName>
    <definedName name="LSD_BCS_Microwave_Radio_PDH_Systems__FlexiHopper_Hub__M_Hopper__SRAL_XD__HW_Phase1" localSheetId="12">[10]Discount_Cockpit!$BG$321</definedName>
    <definedName name="LSD_BCS_Microwave_Radio_PDH_Systems__FlexiHopper_Hub__M_Hopper__SRAL_XD__HW_Phase1">[10]Discount_Cockpit!$BG$321</definedName>
    <definedName name="LSD_BCS_Microwave_Radio_PDH_Systems__FlexiHopper_Hub__M_Hopper__SRAL_XD__HW_Phase10" localSheetId="12">[10]Discount_Cockpit!$DR$321</definedName>
    <definedName name="LSD_BCS_Microwave_Radio_PDH_Systems__FlexiHopper_Hub__M_Hopper__SRAL_XD__HW_Phase10">[10]Discount_Cockpit!$DR$321</definedName>
    <definedName name="LSD_BCS_Microwave_Radio_PDH_Systems__FlexiHopper_Hub__M_Hopper__SRAL_XD__HW_Phase2" localSheetId="12">[10]Discount_Cockpit!$BN$321</definedName>
    <definedName name="LSD_BCS_Microwave_Radio_PDH_Systems__FlexiHopper_Hub__M_Hopper__SRAL_XD__HW_Phase2">[10]Discount_Cockpit!$BN$321</definedName>
    <definedName name="LSD_BCS_Microwave_Radio_PDH_Systems__FlexiHopper_Hub__M_Hopper__SRAL_XD__HW_Phase3" localSheetId="12">[10]Discount_Cockpit!$BU$321</definedName>
    <definedName name="LSD_BCS_Microwave_Radio_PDH_Systems__FlexiHopper_Hub__M_Hopper__SRAL_XD__HW_Phase3">[10]Discount_Cockpit!$BU$321</definedName>
    <definedName name="LSD_BCS_Microwave_Radio_PDH_Systems__FlexiHopper_Hub__M_Hopper__SRAL_XD__HW_Phase4" localSheetId="12">[10]Discount_Cockpit!$CB$321</definedName>
    <definedName name="LSD_BCS_Microwave_Radio_PDH_Systems__FlexiHopper_Hub__M_Hopper__SRAL_XD__HW_Phase4">[10]Discount_Cockpit!$CB$321</definedName>
    <definedName name="LSD_BCS_Microwave_Radio_PDH_Systems__FlexiHopper_Hub__M_Hopper__SRAL_XD__HW_Phase5" localSheetId="12">[10]Discount_Cockpit!$CI$321</definedName>
    <definedName name="LSD_BCS_Microwave_Radio_PDH_Systems__FlexiHopper_Hub__M_Hopper__SRAL_XD__HW_Phase5">[10]Discount_Cockpit!$CI$321</definedName>
    <definedName name="LSD_BCS_Microwave_Radio_PDH_Systems__FlexiHopper_Hub__M_Hopper__SRAL_XD__HW_Phase6" localSheetId="12">[10]Discount_Cockpit!$CP$321</definedName>
    <definedName name="LSD_BCS_Microwave_Radio_PDH_Systems__FlexiHopper_Hub__M_Hopper__SRAL_XD__HW_Phase6">[10]Discount_Cockpit!$CP$321</definedName>
    <definedName name="LSD_BCS_Microwave_Radio_PDH_Systems__FlexiHopper_Hub__M_Hopper__SRAL_XD__HW_Phase7" localSheetId="12">[10]Discount_Cockpit!$CW$321</definedName>
    <definedName name="LSD_BCS_Microwave_Radio_PDH_Systems__FlexiHopper_Hub__M_Hopper__SRAL_XD__HW_Phase7">[10]Discount_Cockpit!$CW$321</definedName>
    <definedName name="LSD_BCS_Microwave_Radio_PDH_Systems__FlexiHopper_Hub__M_Hopper__SRAL_XD__HW_Phase8" localSheetId="12">[10]Discount_Cockpit!$DD$321</definedName>
    <definedName name="LSD_BCS_Microwave_Radio_PDH_Systems__FlexiHopper_Hub__M_Hopper__SRAL_XD__HW_Phase8">[10]Discount_Cockpit!$DD$321</definedName>
    <definedName name="LSD_BCS_Microwave_Radio_PDH_Systems__FlexiHopper_Hub__M_Hopper__SRAL_XD__HW_Phase9" localSheetId="12">[10]Discount_Cockpit!$DK$321</definedName>
    <definedName name="LSD_BCS_Microwave_Radio_PDH_Systems__FlexiHopper_Hub__M_Hopper__SRAL_XD__HW_Phase9">[10]Discount_Cockpit!$DK$321</definedName>
    <definedName name="LSD_BCS_Microwave_Radio_PDH_Systems__FlexiHopper_Hub__M_Hopper__SRAL_XD__SW_Phase1" localSheetId="12">[10]Discount_Cockpit!$BG$322</definedName>
    <definedName name="LSD_BCS_Microwave_Radio_PDH_Systems__FlexiHopper_Hub__M_Hopper__SRAL_XD__SW_Phase1">[10]Discount_Cockpit!$BG$322</definedName>
    <definedName name="LSD_BCS_Microwave_Radio_PDH_Systems__FlexiHopper_Hub__M_Hopper__SRAL_XD__SW_Phase10" localSheetId="12">[10]Discount_Cockpit!$DR$322</definedName>
    <definedName name="LSD_BCS_Microwave_Radio_PDH_Systems__FlexiHopper_Hub__M_Hopper__SRAL_XD__SW_Phase10">[10]Discount_Cockpit!$DR$322</definedName>
    <definedName name="LSD_BCS_Microwave_Radio_PDH_Systems__FlexiHopper_Hub__M_Hopper__SRAL_XD__SW_Phase2" localSheetId="12">[10]Discount_Cockpit!$BN$322</definedName>
    <definedName name="LSD_BCS_Microwave_Radio_PDH_Systems__FlexiHopper_Hub__M_Hopper__SRAL_XD__SW_Phase2">[10]Discount_Cockpit!$BN$322</definedName>
    <definedName name="LSD_BCS_Microwave_Radio_PDH_Systems__FlexiHopper_Hub__M_Hopper__SRAL_XD__SW_Phase3" localSheetId="12">[10]Discount_Cockpit!$BU$322</definedName>
    <definedName name="LSD_BCS_Microwave_Radio_PDH_Systems__FlexiHopper_Hub__M_Hopper__SRAL_XD__SW_Phase3">[10]Discount_Cockpit!$BU$322</definedName>
    <definedName name="LSD_BCS_Microwave_Radio_PDH_Systems__FlexiHopper_Hub__M_Hopper__SRAL_XD__SW_Phase4" localSheetId="12">[10]Discount_Cockpit!$CB$322</definedName>
    <definedName name="LSD_BCS_Microwave_Radio_PDH_Systems__FlexiHopper_Hub__M_Hopper__SRAL_XD__SW_Phase4">[10]Discount_Cockpit!$CB$322</definedName>
    <definedName name="LSD_BCS_Microwave_Radio_PDH_Systems__FlexiHopper_Hub__M_Hopper__SRAL_XD__SW_Phase5" localSheetId="12">[10]Discount_Cockpit!$CI$322</definedName>
    <definedName name="LSD_BCS_Microwave_Radio_PDH_Systems__FlexiHopper_Hub__M_Hopper__SRAL_XD__SW_Phase5">[10]Discount_Cockpit!$CI$322</definedName>
    <definedName name="LSD_BCS_Microwave_Radio_PDH_Systems__FlexiHopper_Hub__M_Hopper__SRAL_XD__SW_Phase6" localSheetId="12">[10]Discount_Cockpit!$CP$322</definedName>
    <definedName name="LSD_BCS_Microwave_Radio_PDH_Systems__FlexiHopper_Hub__M_Hopper__SRAL_XD__SW_Phase6">[10]Discount_Cockpit!$CP$322</definedName>
    <definedName name="LSD_BCS_Microwave_Radio_PDH_Systems__FlexiHopper_Hub__M_Hopper__SRAL_XD__SW_Phase7" localSheetId="12">[10]Discount_Cockpit!$CW$322</definedName>
    <definedName name="LSD_BCS_Microwave_Radio_PDH_Systems__FlexiHopper_Hub__M_Hopper__SRAL_XD__SW_Phase7">[10]Discount_Cockpit!$CW$322</definedName>
    <definedName name="LSD_BCS_Microwave_Radio_PDH_Systems__FlexiHopper_Hub__M_Hopper__SRAL_XD__SW_Phase8" localSheetId="12">[10]Discount_Cockpit!$DD$322</definedName>
    <definedName name="LSD_BCS_Microwave_Radio_PDH_Systems__FlexiHopper_Hub__M_Hopper__SRAL_XD__SW_Phase8">[10]Discount_Cockpit!$DD$322</definedName>
    <definedName name="LSD_BCS_Microwave_Radio_PDH_Systems__FlexiHopper_Hub__M_Hopper__SRAL_XD__SW_Phase9" localSheetId="12">[10]Discount_Cockpit!$DK$322</definedName>
    <definedName name="LSD_BCS_Microwave_Radio_PDH_Systems__FlexiHopper_Hub__M_Hopper__SRAL_XD__SW_Phase9">[10]Discount_Cockpit!$DK$322</definedName>
    <definedName name="LSD_CC_Converged_Internet_Connections_GGSN__Flexi_ISN__HW_Phase1" localSheetId="12">[10]Discount_Cockpit!$BG$295</definedName>
    <definedName name="LSD_CC_Converged_Internet_Connections_GGSN__Flexi_ISN__HW_Phase1">[10]Discount_Cockpit!$BG$295</definedName>
    <definedName name="LSD_CC_Converged_Internet_Connections_GGSN__Flexi_ISN__HW_Phase10" localSheetId="12">[10]Discount_Cockpit!$DR$295</definedName>
    <definedName name="LSD_CC_Converged_Internet_Connections_GGSN__Flexi_ISN__HW_Phase10">[10]Discount_Cockpit!$DR$295</definedName>
    <definedName name="LSD_CC_Converged_Internet_Connections_GGSN__Flexi_ISN__HW_Phase2" localSheetId="12">[10]Discount_Cockpit!$BN$295</definedName>
    <definedName name="LSD_CC_Converged_Internet_Connections_GGSN__Flexi_ISN__HW_Phase2">[10]Discount_Cockpit!$BN$295</definedName>
    <definedName name="LSD_CC_Converged_Internet_Connections_GGSN__Flexi_ISN__HW_Phase3" localSheetId="12">[10]Discount_Cockpit!$BU$295</definedName>
    <definedName name="LSD_CC_Converged_Internet_Connections_GGSN__Flexi_ISN__HW_Phase3">[10]Discount_Cockpit!$BU$295</definedName>
    <definedName name="LSD_CC_Converged_Internet_Connections_GGSN__Flexi_ISN__HW_Phase4" localSheetId="12">[10]Discount_Cockpit!$CB$295</definedName>
    <definedName name="LSD_CC_Converged_Internet_Connections_GGSN__Flexi_ISN__HW_Phase4">[10]Discount_Cockpit!$CB$295</definedName>
    <definedName name="LSD_CC_Converged_Internet_Connections_GGSN__Flexi_ISN__HW_Phase5" localSheetId="12">[10]Discount_Cockpit!$CI$295</definedName>
    <definedName name="LSD_CC_Converged_Internet_Connections_GGSN__Flexi_ISN__HW_Phase5">[10]Discount_Cockpit!$CI$295</definedName>
    <definedName name="LSD_CC_Converged_Internet_Connections_GGSN__Flexi_ISN__HW_Phase6" localSheetId="12">[10]Discount_Cockpit!$CP$295</definedName>
    <definedName name="LSD_CC_Converged_Internet_Connections_GGSN__Flexi_ISN__HW_Phase6">[10]Discount_Cockpit!$CP$295</definedName>
    <definedName name="LSD_CC_Converged_Internet_Connections_GGSN__Flexi_ISN__HW_Phase7" localSheetId="12">[10]Discount_Cockpit!$CW$295</definedName>
    <definedName name="LSD_CC_Converged_Internet_Connections_GGSN__Flexi_ISN__HW_Phase7">[10]Discount_Cockpit!$CW$295</definedName>
    <definedName name="LSD_CC_Converged_Internet_Connections_GGSN__Flexi_ISN__HW_Phase8" localSheetId="12">[10]Discount_Cockpit!$DD$295</definedName>
    <definedName name="LSD_CC_Converged_Internet_Connections_GGSN__Flexi_ISN__HW_Phase8">[10]Discount_Cockpit!$DD$295</definedName>
    <definedName name="LSD_CC_Converged_Internet_Connections_GGSN__Flexi_ISN__HW_Phase9" localSheetId="12">[10]Discount_Cockpit!$DK$295</definedName>
    <definedName name="LSD_CC_Converged_Internet_Connections_GGSN__Flexi_ISN__HW_Phase9">[10]Discount_Cockpit!$DK$295</definedName>
    <definedName name="LSD_CC_Converged_Internet_Connections_GGSN__Flexi_ISN__SW_Phase1" localSheetId="12">[10]Discount_Cockpit!$BG$296</definedName>
    <definedName name="LSD_CC_Converged_Internet_Connections_GGSN__Flexi_ISN__SW_Phase1">[10]Discount_Cockpit!$BG$296</definedName>
    <definedName name="LSD_CC_Converged_Internet_Connections_GGSN__Flexi_ISN__SW_Phase10" localSheetId="12">[10]Discount_Cockpit!$DR$296</definedName>
    <definedName name="LSD_CC_Converged_Internet_Connections_GGSN__Flexi_ISN__SW_Phase10">[10]Discount_Cockpit!$DR$296</definedName>
    <definedName name="LSD_CC_Converged_Internet_Connections_GGSN__Flexi_ISN__SW_Phase2" localSheetId="12">[10]Discount_Cockpit!$BN$296</definedName>
    <definedName name="LSD_CC_Converged_Internet_Connections_GGSN__Flexi_ISN__SW_Phase2">[10]Discount_Cockpit!$BN$296</definedName>
    <definedName name="LSD_CC_Converged_Internet_Connections_GGSN__Flexi_ISN__SW_Phase3" localSheetId="12">[10]Discount_Cockpit!$BU$296</definedName>
    <definedName name="LSD_CC_Converged_Internet_Connections_GGSN__Flexi_ISN__SW_Phase3">[10]Discount_Cockpit!$BU$296</definedName>
    <definedName name="LSD_CC_Converged_Internet_Connections_GGSN__Flexi_ISN__SW_Phase4" localSheetId="12">[10]Discount_Cockpit!$CB$296</definedName>
    <definedName name="LSD_CC_Converged_Internet_Connections_GGSN__Flexi_ISN__SW_Phase4">[10]Discount_Cockpit!$CB$296</definedName>
    <definedName name="LSD_CC_Converged_Internet_Connections_GGSN__Flexi_ISN__SW_Phase5" localSheetId="12">[10]Discount_Cockpit!$CI$296</definedName>
    <definedName name="LSD_CC_Converged_Internet_Connections_GGSN__Flexi_ISN__SW_Phase5">[10]Discount_Cockpit!$CI$296</definedName>
    <definedName name="LSD_CC_Converged_Internet_Connections_GGSN__Flexi_ISN__SW_Phase6" localSheetId="12">[10]Discount_Cockpit!$CP$296</definedName>
    <definedName name="LSD_CC_Converged_Internet_Connections_GGSN__Flexi_ISN__SW_Phase6">[10]Discount_Cockpit!$CP$296</definedName>
    <definedName name="LSD_CC_Converged_Internet_Connections_GGSN__Flexi_ISN__SW_Phase7" localSheetId="12">[10]Discount_Cockpit!$CW$296</definedName>
    <definedName name="LSD_CC_Converged_Internet_Connections_GGSN__Flexi_ISN__SW_Phase7">[10]Discount_Cockpit!$CW$296</definedName>
    <definedName name="LSD_CC_Converged_Internet_Connections_GGSN__Flexi_ISN__SW_Phase8" localSheetId="12">[10]Discount_Cockpit!$DD$296</definedName>
    <definedName name="LSD_CC_Converged_Internet_Connections_GGSN__Flexi_ISN__SW_Phase8">[10]Discount_Cockpit!$DD$296</definedName>
    <definedName name="LSD_CC_Converged_Internet_Connections_GGSN__Flexi_ISN__SW_Phase9" localSheetId="12">[10]Discount_Cockpit!$DK$296</definedName>
    <definedName name="LSD_CC_Converged_Internet_Connections_GGSN__Flexi_ISN__SW_Phase9">[10]Discount_Cockpit!$DK$296</definedName>
    <definedName name="LSD_CC_Converged_Internet_Connections_SGSN_HW_Phase1" localSheetId="12">[10]Discount_Cockpit!$BG$292</definedName>
    <definedName name="LSD_CC_Converged_Internet_Connections_SGSN_HW_Phase1">[10]Discount_Cockpit!$BG$292</definedName>
    <definedName name="LSD_CC_Converged_Internet_Connections_SGSN_HW_Phase10" localSheetId="12">[10]Discount_Cockpit!$DR$292</definedName>
    <definedName name="LSD_CC_Converged_Internet_Connections_SGSN_HW_Phase10">[10]Discount_Cockpit!$DR$292</definedName>
    <definedName name="LSD_CC_Converged_Internet_Connections_SGSN_HW_Phase2" localSheetId="12">[10]Discount_Cockpit!$BN$292</definedName>
    <definedName name="LSD_CC_Converged_Internet_Connections_SGSN_HW_Phase2">[10]Discount_Cockpit!$BN$292</definedName>
    <definedName name="LSD_CC_Converged_Internet_Connections_SGSN_HW_Phase3" localSheetId="12">[10]Discount_Cockpit!$BU$292</definedName>
    <definedName name="LSD_CC_Converged_Internet_Connections_SGSN_HW_Phase3">[10]Discount_Cockpit!$BU$292</definedName>
    <definedName name="LSD_CC_Converged_Internet_Connections_SGSN_HW_Phase4" localSheetId="12">[10]Discount_Cockpit!$CB$292</definedName>
    <definedName name="LSD_CC_Converged_Internet_Connections_SGSN_HW_Phase4">[10]Discount_Cockpit!$CB$292</definedName>
    <definedName name="LSD_CC_Converged_Internet_Connections_SGSN_HW_Phase5" localSheetId="12">[10]Discount_Cockpit!$CI$292</definedName>
    <definedName name="LSD_CC_Converged_Internet_Connections_SGSN_HW_Phase5">[10]Discount_Cockpit!$CI$292</definedName>
    <definedName name="LSD_CC_Converged_Internet_Connections_SGSN_HW_Phase6" localSheetId="12">[10]Discount_Cockpit!$CP$292</definedName>
    <definedName name="LSD_CC_Converged_Internet_Connections_SGSN_HW_Phase6">[10]Discount_Cockpit!$CP$292</definedName>
    <definedName name="LSD_CC_Converged_Internet_Connections_SGSN_HW_Phase7" localSheetId="12">[10]Discount_Cockpit!$CW$292</definedName>
    <definedName name="LSD_CC_Converged_Internet_Connections_SGSN_HW_Phase7">[10]Discount_Cockpit!$CW$292</definedName>
    <definedName name="LSD_CC_Converged_Internet_Connections_SGSN_HW_Phase8" localSheetId="12">[10]Discount_Cockpit!$DD$292</definedName>
    <definedName name="LSD_CC_Converged_Internet_Connections_SGSN_HW_Phase8">[10]Discount_Cockpit!$DD$292</definedName>
    <definedName name="LSD_CC_Converged_Internet_Connections_SGSN_HW_Phase9" localSheetId="12">[10]Discount_Cockpit!$DK$292</definedName>
    <definedName name="LSD_CC_Converged_Internet_Connections_SGSN_HW_Phase9">[10]Discount_Cockpit!$DK$292</definedName>
    <definedName name="LSD_CC_Converged_Internet_Connections_SGSN_SW_Phase1" localSheetId="12">[10]Discount_Cockpit!$BG$293</definedName>
    <definedName name="LSD_CC_Converged_Internet_Connections_SGSN_SW_Phase1">[10]Discount_Cockpit!$BG$293</definedName>
    <definedName name="LSD_CC_Converged_Internet_Connections_SGSN_SW_Phase10" localSheetId="12">[10]Discount_Cockpit!$DR$293</definedName>
    <definedName name="LSD_CC_Converged_Internet_Connections_SGSN_SW_Phase10">[10]Discount_Cockpit!$DR$293</definedName>
    <definedName name="LSD_CC_Converged_Internet_Connections_SGSN_SW_Phase2" localSheetId="12">[10]Discount_Cockpit!$BN$293</definedName>
    <definedName name="LSD_CC_Converged_Internet_Connections_SGSN_SW_Phase2">[10]Discount_Cockpit!$BN$293</definedName>
    <definedName name="LSD_CC_Converged_Internet_Connections_SGSN_SW_Phase3" localSheetId="12">[10]Discount_Cockpit!$BU$293</definedName>
    <definedName name="LSD_CC_Converged_Internet_Connections_SGSN_SW_Phase3">[10]Discount_Cockpit!$BU$293</definedName>
    <definedName name="LSD_CC_Converged_Internet_Connections_SGSN_SW_Phase4" localSheetId="12">[10]Discount_Cockpit!$CB$293</definedName>
    <definedName name="LSD_CC_Converged_Internet_Connections_SGSN_SW_Phase4">[10]Discount_Cockpit!$CB$293</definedName>
    <definedName name="LSD_CC_Converged_Internet_Connections_SGSN_SW_Phase5" localSheetId="12">[10]Discount_Cockpit!$CI$293</definedName>
    <definedName name="LSD_CC_Converged_Internet_Connections_SGSN_SW_Phase5">[10]Discount_Cockpit!$CI$293</definedName>
    <definedName name="LSD_CC_Converged_Internet_Connections_SGSN_SW_Phase6" localSheetId="12">[10]Discount_Cockpit!$CP$293</definedName>
    <definedName name="LSD_CC_Converged_Internet_Connections_SGSN_SW_Phase6">[10]Discount_Cockpit!$CP$293</definedName>
    <definedName name="LSD_CC_Converged_Internet_Connections_SGSN_SW_Phase7" localSheetId="12">[10]Discount_Cockpit!$CW$293</definedName>
    <definedName name="LSD_CC_Converged_Internet_Connections_SGSN_SW_Phase7">[10]Discount_Cockpit!$CW$293</definedName>
    <definedName name="LSD_CC_Converged_Internet_Connections_SGSN_SW_Phase8" localSheetId="12">[10]Discount_Cockpit!$DD$293</definedName>
    <definedName name="LSD_CC_Converged_Internet_Connections_SGSN_SW_Phase8">[10]Discount_Cockpit!$DD$293</definedName>
    <definedName name="LSD_CC_Converged_Internet_Connections_SGSN_SW_Phase9" localSheetId="12">[10]Discount_Cockpit!$DK$293</definedName>
    <definedName name="LSD_CC_Converged_Internet_Connections_SGSN_SW_Phase9">[10]Discount_Cockpit!$DK$293</definedName>
    <definedName name="LSD_CC_Media_Gateways_Flexi_Network_Server_HW_Phase1" localSheetId="12">[11]Discount_Cockpit!$BG$154</definedName>
    <definedName name="LSD_CC_Media_Gateways_Flexi_Network_Server_HW_Phase1">[11]Discount_Cockpit!$BG$154</definedName>
    <definedName name="LSD_CC_Media_Gateways_Flexi_Network_Server_HW_Phase10" localSheetId="12">[11]Discount_Cockpit!$DR$154</definedName>
    <definedName name="LSD_CC_Media_Gateways_Flexi_Network_Server_HW_Phase10">[11]Discount_Cockpit!$DR$154</definedName>
    <definedName name="LSD_CC_Media_Gateways_Flexi_Network_Server_HW_Phase2" localSheetId="12">[11]Discount_Cockpit!$BN$154</definedName>
    <definedName name="LSD_CC_Media_Gateways_Flexi_Network_Server_HW_Phase2">[11]Discount_Cockpit!$BN$154</definedName>
    <definedName name="LSD_CC_Media_Gateways_Flexi_Network_Server_HW_Phase3" localSheetId="12">[11]Discount_Cockpit!$BU$154</definedName>
    <definedName name="LSD_CC_Media_Gateways_Flexi_Network_Server_HW_Phase3">[11]Discount_Cockpit!$BU$154</definedName>
    <definedName name="LSD_CC_Media_Gateways_Flexi_Network_Server_HW_Phase4" localSheetId="12">[11]Discount_Cockpit!$CB$154</definedName>
    <definedName name="LSD_CC_Media_Gateways_Flexi_Network_Server_HW_Phase4">[11]Discount_Cockpit!$CB$154</definedName>
    <definedName name="LSD_CC_Media_Gateways_Flexi_Network_Server_HW_Phase5" localSheetId="12">[11]Discount_Cockpit!$CI$154</definedName>
    <definedName name="LSD_CC_Media_Gateways_Flexi_Network_Server_HW_Phase5">[11]Discount_Cockpit!$CI$154</definedName>
    <definedName name="LSD_CC_Media_Gateways_Flexi_Network_Server_HW_Phase6" localSheetId="12">[11]Discount_Cockpit!$CP$154</definedName>
    <definedName name="LSD_CC_Media_Gateways_Flexi_Network_Server_HW_Phase6">[11]Discount_Cockpit!$CP$154</definedName>
    <definedName name="LSD_CC_Media_Gateways_Flexi_Network_Server_HW_Phase7" localSheetId="12">[11]Discount_Cockpit!$CW$154</definedName>
    <definedName name="LSD_CC_Media_Gateways_Flexi_Network_Server_HW_Phase7">[11]Discount_Cockpit!$CW$154</definedName>
    <definedName name="LSD_CC_Media_Gateways_Flexi_Network_Server_HW_Phase8" localSheetId="12">[11]Discount_Cockpit!$DD$154</definedName>
    <definedName name="LSD_CC_Media_Gateways_Flexi_Network_Server_HW_Phase8">[11]Discount_Cockpit!$DD$154</definedName>
    <definedName name="LSD_CC_Media_Gateways_Flexi_Network_Server_HW_Phase9" localSheetId="12">[11]Discount_Cockpit!$DK$154</definedName>
    <definedName name="LSD_CC_Media_Gateways_Flexi_Network_Server_HW_Phase9">[11]Discount_Cockpit!$DK$154</definedName>
    <definedName name="LSD_CC_Media_Gateways_Flexi_Network_Server_SW_Phase1" localSheetId="12">[11]Discount_Cockpit!$BG$155</definedName>
    <definedName name="LSD_CC_Media_Gateways_Flexi_Network_Server_SW_Phase1">[11]Discount_Cockpit!$BG$155</definedName>
    <definedName name="LSD_CC_Media_Gateways_Flexi_Network_Server_SW_Phase10" localSheetId="12">[11]Discount_Cockpit!$DR$155</definedName>
    <definedName name="LSD_CC_Media_Gateways_Flexi_Network_Server_SW_Phase10">[11]Discount_Cockpit!$DR$155</definedName>
    <definedName name="LSD_CC_Media_Gateways_Flexi_Network_Server_SW_Phase2" localSheetId="12">[11]Discount_Cockpit!$BN$155</definedName>
    <definedName name="LSD_CC_Media_Gateways_Flexi_Network_Server_SW_Phase2">[11]Discount_Cockpit!$BN$155</definedName>
    <definedName name="LSD_CC_Media_Gateways_Flexi_Network_Server_SW_Phase3" localSheetId="12">[11]Discount_Cockpit!$BU$155</definedName>
    <definedName name="LSD_CC_Media_Gateways_Flexi_Network_Server_SW_Phase3">[11]Discount_Cockpit!$BU$155</definedName>
    <definedName name="LSD_CC_Media_Gateways_Flexi_Network_Server_SW_Phase4" localSheetId="12">[11]Discount_Cockpit!$CB$155</definedName>
    <definedName name="LSD_CC_Media_Gateways_Flexi_Network_Server_SW_Phase4">[11]Discount_Cockpit!$CB$155</definedName>
    <definedName name="LSD_CC_Media_Gateways_Flexi_Network_Server_SW_Phase5" localSheetId="12">[11]Discount_Cockpit!$CI$155</definedName>
    <definedName name="LSD_CC_Media_Gateways_Flexi_Network_Server_SW_Phase5">[11]Discount_Cockpit!$CI$155</definedName>
    <definedName name="LSD_CC_Media_Gateways_Flexi_Network_Server_SW_Phase6" localSheetId="12">[11]Discount_Cockpit!$CP$155</definedName>
    <definedName name="LSD_CC_Media_Gateways_Flexi_Network_Server_SW_Phase6">[11]Discount_Cockpit!$CP$155</definedName>
    <definedName name="LSD_CC_Media_Gateways_Flexi_Network_Server_SW_Phase7" localSheetId="12">[11]Discount_Cockpit!$CW$155</definedName>
    <definedName name="LSD_CC_Media_Gateways_Flexi_Network_Server_SW_Phase7">[11]Discount_Cockpit!$CW$155</definedName>
    <definedName name="LSD_CC_Media_Gateways_Flexi_Network_Server_SW_Phase8" localSheetId="12">[11]Discount_Cockpit!$DD$155</definedName>
    <definedName name="LSD_CC_Media_Gateways_Flexi_Network_Server_SW_Phase8">[11]Discount_Cockpit!$DD$155</definedName>
    <definedName name="LSD_CC_Media_Gateways_Flexi_Network_Server_SW_Phase9" localSheetId="12">[11]Discount_Cockpit!$DK$155</definedName>
    <definedName name="LSD_CC_Media_Gateways_Flexi_Network_Server_SW_Phase9">[11]Discount_Cockpit!$DK$155</definedName>
    <definedName name="LSD_CC_Subscriber_Data_Management_NT_HLR_HW_Phase1" localSheetId="12">[12]Discount_Cockpit!$BG$288</definedName>
    <definedName name="LSD_CC_Subscriber_Data_Management_NT_HLR_HW_Phase1">[12]Discount_Cockpit!$BG$288</definedName>
    <definedName name="LSD_CC_Subscriber_Data_Management_NT_HLR_HW_Phase10" localSheetId="12">[12]Discount_Cockpit!$DR$288</definedName>
    <definedName name="LSD_CC_Subscriber_Data_Management_NT_HLR_HW_Phase10">[12]Discount_Cockpit!$DR$288</definedName>
    <definedName name="LSD_CC_Subscriber_Data_Management_NT_HLR_HW_Phase2" localSheetId="12">[12]Discount_Cockpit!$BN$288</definedName>
    <definedName name="LSD_CC_Subscriber_Data_Management_NT_HLR_HW_Phase2">[12]Discount_Cockpit!$BN$288</definedName>
    <definedName name="LSD_CC_Subscriber_Data_Management_NT_HLR_HW_Phase3" localSheetId="12">[12]Discount_Cockpit!$BU$288</definedName>
    <definedName name="LSD_CC_Subscriber_Data_Management_NT_HLR_HW_Phase3">[12]Discount_Cockpit!$BU$288</definedName>
    <definedName name="LSD_CC_Subscriber_Data_Management_NT_HLR_HW_Phase4" localSheetId="12">[12]Discount_Cockpit!$CB$288</definedName>
    <definedName name="LSD_CC_Subscriber_Data_Management_NT_HLR_HW_Phase4">[12]Discount_Cockpit!$CB$288</definedName>
    <definedName name="LSD_CC_Subscriber_Data_Management_NT_HLR_HW_Phase5" localSheetId="12">[12]Discount_Cockpit!$CI$288</definedName>
    <definedName name="LSD_CC_Subscriber_Data_Management_NT_HLR_HW_Phase5">[12]Discount_Cockpit!$CI$288</definedName>
    <definedName name="LSD_CC_Subscriber_Data_Management_NT_HLR_HW_Phase6" localSheetId="12">[12]Discount_Cockpit!$CP$288</definedName>
    <definedName name="LSD_CC_Subscriber_Data_Management_NT_HLR_HW_Phase6">[12]Discount_Cockpit!$CP$288</definedName>
    <definedName name="LSD_CC_Subscriber_Data_Management_NT_HLR_HW_Phase7" localSheetId="12">[12]Discount_Cockpit!$CW$288</definedName>
    <definedName name="LSD_CC_Subscriber_Data_Management_NT_HLR_HW_Phase7">[12]Discount_Cockpit!$CW$288</definedName>
    <definedName name="LSD_CC_Subscriber_Data_Management_NT_HLR_HW_Phase8" localSheetId="12">[12]Discount_Cockpit!$DD$288</definedName>
    <definedName name="LSD_CC_Subscriber_Data_Management_NT_HLR_HW_Phase8">[12]Discount_Cockpit!$DD$288</definedName>
    <definedName name="LSD_CC_Subscriber_Data_Management_NT_HLR_HW_Phase9" localSheetId="12">[12]Discount_Cockpit!$DK$288</definedName>
    <definedName name="LSD_CC_Subscriber_Data_Management_NT_HLR_HW_Phase9">[12]Discount_Cockpit!$DK$288</definedName>
    <definedName name="LSD_CC_Subscriber_Data_Management_NT_HLR_SW_Phase1" localSheetId="12">[12]Discount_Cockpit!$BG$289</definedName>
    <definedName name="LSD_CC_Subscriber_Data_Management_NT_HLR_SW_Phase1">[12]Discount_Cockpit!$BG$289</definedName>
    <definedName name="LSD_CC_Subscriber_Data_Management_NT_HLR_SW_Phase10" localSheetId="12">[12]Discount_Cockpit!$DR$289</definedName>
    <definedName name="LSD_CC_Subscriber_Data_Management_NT_HLR_SW_Phase10">[12]Discount_Cockpit!$DR$289</definedName>
    <definedName name="LSD_CC_Subscriber_Data_Management_NT_HLR_SW_Phase2" localSheetId="12">[12]Discount_Cockpit!$BN$289</definedName>
    <definedName name="LSD_CC_Subscriber_Data_Management_NT_HLR_SW_Phase2">[12]Discount_Cockpit!$BN$289</definedName>
    <definedName name="LSD_CC_Subscriber_Data_Management_NT_HLR_SW_Phase3" localSheetId="12">[12]Discount_Cockpit!$BU$289</definedName>
    <definedName name="LSD_CC_Subscriber_Data_Management_NT_HLR_SW_Phase3">[12]Discount_Cockpit!$BU$289</definedName>
    <definedName name="LSD_CC_Subscriber_Data_Management_NT_HLR_SW_Phase4" localSheetId="12">[12]Discount_Cockpit!$CB$289</definedName>
    <definedName name="LSD_CC_Subscriber_Data_Management_NT_HLR_SW_Phase4">[12]Discount_Cockpit!$CB$289</definedName>
    <definedName name="LSD_CC_Subscriber_Data_Management_NT_HLR_SW_Phase5" localSheetId="12">[12]Discount_Cockpit!$CI$289</definedName>
    <definedName name="LSD_CC_Subscriber_Data_Management_NT_HLR_SW_Phase5">[12]Discount_Cockpit!$CI$289</definedName>
    <definedName name="LSD_CC_Subscriber_Data_Management_NT_HLR_SW_Phase6" localSheetId="12">[12]Discount_Cockpit!$CP$289</definedName>
    <definedName name="LSD_CC_Subscriber_Data_Management_NT_HLR_SW_Phase6">[12]Discount_Cockpit!$CP$289</definedName>
    <definedName name="LSD_CC_Subscriber_Data_Management_NT_HLR_SW_Phase7" localSheetId="12">[12]Discount_Cockpit!$CW$289</definedName>
    <definedName name="LSD_CC_Subscriber_Data_Management_NT_HLR_SW_Phase7">[12]Discount_Cockpit!$CW$289</definedName>
    <definedName name="LSD_CC_Subscriber_Data_Management_NT_HLR_SW_Phase8" localSheetId="12">[12]Discount_Cockpit!$DD$289</definedName>
    <definedName name="LSD_CC_Subscriber_Data_Management_NT_HLR_SW_Phase8">[12]Discount_Cockpit!$DD$289</definedName>
    <definedName name="LSD_CC_Subscriber_Data_Management_NT_HLR_SW_Phase9" localSheetId="12">[12]Discount_Cockpit!$DK$289</definedName>
    <definedName name="LSD_CC_Subscriber_Data_Management_NT_HLR_SW_Phase9">[12]Discount_Cockpit!$DK$289</definedName>
    <definedName name="LSD_FLAG" localSheetId="12">[10]Discount_Cockpit!$G$4</definedName>
    <definedName name="LSD_FLAG">[10]Discount_Cockpit!$G$4</definedName>
    <definedName name="LSD_OBS_Operations_Support_Systems_NetAct_HW_Phase1" localSheetId="12">[10]Discount_Cockpit!$BG$331</definedName>
    <definedName name="LSD_OBS_Operations_Support_Systems_NetAct_HW_Phase1">[10]Discount_Cockpit!$BG$331</definedName>
    <definedName name="LSD_OBS_Operations_Support_Systems_NetAct_HW_Phase10" localSheetId="12">[10]Discount_Cockpit!$DR$331</definedName>
    <definedName name="LSD_OBS_Operations_Support_Systems_NetAct_HW_Phase10">[10]Discount_Cockpit!$DR$331</definedName>
    <definedName name="LSD_OBS_Operations_Support_Systems_NetAct_HW_Phase2" localSheetId="12">[10]Discount_Cockpit!$BN$331</definedName>
    <definedName name="LSD_OBS_Operations_Support_Systems_NetAct_HW_Phase2">[10]Discount_Cockpit!$BN$331</definedName>
    <definedName name="LSD_OBS_Operations_Support_Systems_NetAct_HW_Phase3" localSheetId="12">[10]Discount_Cockpit!$BU$331</definedName>
    <definedName name="LSD_OBS_Operations_Support_Systems_NetAct_HW_Phase3">[10]Discount_Cockpit!$BU$331</definedName>
    <definedName name="LSD_OBS_Operations_Support_Systems_NetAct_HW_Phase4" localSheetId="12">[10]Discount_Cockpit!$CB$331</definedName>
    <definedName name="LSD_OBS_Operations_Support_Systems_NetAct_HW_Phase4">[10]Discount_Cockpit!$CB$331</definedName>
    <definedName name="LSD_OBS_Operations_Support_Systems_NetAct_HW_Phase5" localSheetId="12">[10]Discount_Cockpit!$CI$331</definedName>
    <definedName name="LSD_OBS_Operations_Support_Systems_NetAct_HW_Phase5">[10]Discount_Cockpit!$CI$331</definedName>
    <definedName name="LSD_OBS_Operations_Support_Systems_NetAct_HW_Phase6" localSheetId="12">[10]Discount_Cockpit!$CP$331</definedName>
    <definedName name="LSD_OBS_Operations_Support_Systems_NetAct_HW_Phase6">[10]Discount_Cockpit!$CP$331</definedName>
    <definedName name="LSD_OBS_Operations_Support_Systems_NetAct_HW_Phase7" localSheetId="12">[10]Discount_Cockpit!$CW$331</definedName>
    <definedName name="LSD_OBS_Operations_Support_Systems_NetAct_HW_Phase7">[10]Discount_Cockpit!$CW$331</definedName>
    <definedName name="LSD_OBS_Operations_Support_Systems_NetAct_HW_Phase8" localSheetId="12">[10]Discount_Cockpit!$DD$331</definedName>
    <definedName name="LSD_OBS_Operations_Support_Systems_NetAct_HW_Phase8">[10]Discount_Cockpit!$DD$331</definedName>
    <definedName name="LSD_OBS_Operations_Support_Systems_NetAct_HW_Phase9" localSheetId="12">[10]Discount_Cockpit!$DK$331</definedName>
    <definedName name="LSD_OBS_Operations_Support_Systems_NetAct_HW_Phase9">[10]Discount_Cockpit!$DK$331</definedName>
    <definedName name="LSD_OBS_Operations_Support_Systems_NetAct_SW_Phase1" localSheetId="12">[10]Discount_Cockpit!$BG$332</definedName>
    <definedName name="LSD_OBS_Operations_Support_Systems_NetAct_SW_Phase1">[10]Discount_Cockpit!$BG$332</definedName>
    <definedName name="LSD_OBS_Operations_Support_Systems_NetAct_SW_Phase10" localSheetId="12">[10]Discount_Cockpit!$DR$332</definedName>
    <definedName name="LSD_OBS_Operations_Support_Systems_NetAct_SW_Phase10">[10]Discount_Cockpit!$DR$332</definedName>
    <definedName name="LSD_OBS_Operations_Support_Systems_NetAct_SW_Phase2" localSheetId="12">[10]Discount_Cockpit!$BN$332</definedName>
    <definedName name="LSD_OBS_Operations_Support_Systems_NetAct_SW_Phase2">[10]Discount_Cockpit!$BN$332</definedName>
    <definedName name="LSD_OBS_Operations_Support_Systems_NetAct_SW_Phase3" localSheetId="12">[10]Discount_Cockpit!$BU$332</definedName>
    <definedName name="LSD_OBS_Operations_Support_Systems_NetAct_SW_Phase3">[10]Discount_Cockpit!$BU$332</definedName>
    <definedName name="LSD_OBS_Operations_Support_Systems_NetAct_SW_Phase4" localSheetId="12">[10]Discount_Cockpit!$CB$332</definedName>
    <definedName name="LSD_OBS_Operations_Support_Systems_NetAct_SW_Phase4">[10]Discount_Cockpit!$CB$332</definedName>
    <definedName name="LSD_OBS_Operations_Support_Systems_NetAct_SW_Phase5" localSheetId="12">[10]Discount_Cockpit!$CI$332</definedName>
    <definedName name="LSD_OBS_Operations_Support_Systems_NetAct_SW_Phase5">[10]Discount_Cockpit!$CI$332</definedName>
    <definedName name="LSD_OBS_Operations_Support_Systems_NetAct_SW_Phase6" localSheetId="12">[10]Discount_Cockpit!$CP$332</definedName>
    <definedName name="LSD_OBS_Operations_Support_Systems_NetAct_SW_Phase6">[10]Discount_Cockpit!$CP$332</definedName>
    <definedName name="LSD_OBS_Operations_Support_Systems_NetAct_SW_Phase7" localSheetId="12">[10]Discount_Cockpit!$CW$332</definedName>
    <definedName name="LSD_OBS_Operations_Support_Systems_NetAct_SW_Phase7">[10]Discount_Cockpit!$CW$332</definedName>
    <definedName name="LSD_OBS_Operations_Support_Systems_NetAct_SW_Phase8" localSheetId="12">[10]Discount_Cockpit!$DD$332</definedName>
    <definedName name="LSD_OBS_Operations_Support_Systems_NetAct_SW_Phase8">[10]Discount_Cockpit!$DD$332</definedName>
    <definedName name="LSD_OBS_Operations_Support_Systems_NetAct_SW_Phase9" localSheetId="12">[10]Discount_Cockpit!$DK$332</definedName>
    <definedName name="LSD_OBS_Operations_Support_Systems_NetAct_SW_Phase9">[10]Discount_Cockpit!$DK$332</definedName>
    <definedName name="LSD_RAN_GSM_and_EDGE_Auxiliary__cables__antennas__power_supply__HW_Phase1" localSheetId="12">[10]Discount_Cockpit!$BG$311</definedName>
    <definedName name="LSD_RAN_GSM_and_EDGE_Auxiliary__cables__antennas__power_supply__HW_Phase1">[10]Discount_Cockpit!$BG$311</definedName>
    <definedName name="LSD_RAN_GSM_and_EDGE_Auxiliary__cables__antennas__power_supply__HW_Phase10" localSheetId="12">[10]Discount_Cockpit!$DR$311</definedName>
    <definedName name="LSD_RAN_GSM_and_EDGE_Auxiliary__cables__antennas__power_supply__HW_Phase10">[10]Discount_Cockpit!$DR$311</definedName>
    <definedName name="LSD_RAN_GSM_and_EDGE_Auxiliary__cables__antennas__power_supply__HW_Phase2" localSheetId="12">[10]Discount_Cockpit!$BN$311</definedName>
    <definedName name="LSD_RAN_GSM_and_EDGE_Auxiliary__cables__antennas__power_supply__HW_Phase2">[10]Discount_Cockpit!$BN$311</definedName>
    <definedName name="LSD_RAN_GSM_and_EDGE_Auxiliary__cables__antennas__power_supply__HW_Phase3" localSheetId="12">[10]Discount_Cockpit!$BU$311</definedName>
    <definedName name="LSD_RAN_GSM_and_EDGE_Auxiliary__cables__antennas__power_supply__HW_Phase3">[10]Discount_Cockpit!$BU$311</definedName>
    <definedName name="LSD_RAN_GSM_and_EDGE_Auxiliary__cables__antennas__power_supply__HW_Phase4" localSheetId="12">[10]Discount_Cockpit!$CB$311</definedName>
    <definedName name="LSD_RAN_GSM_and_EDGE_Auxiliary__cables__antennas__power_supply__HW_Phase4">[10]Discount_Cockpit!$CB$311</definedName>
    <definedName name="LSD_RAN_GSM_and_EDGE_Auxiliary__cables__antennas__power_supply__HW_Phase5" localSheetId="12">[10]Discount_Cockpit!$CI$311</definedName>
    <definedName name="LSD_RAN_GSM_and_EDGE_Auxiliary__cables__antennas__power_supply__HW_Phase5">[10]Discount_Cockpit!$CI$311</definedName>
    <definedName name="LSD_RAN_GSM_and_EDGE_Auxiliary__cables__antennas__power_supply__HW_Phase6" localSheetId="12">[10]Discount_Cockpit!$CP$311</definedName>
    <definedName name="LSD_RAN_GSM_and_EDGE_Auxiliary__cables__antennas__power_supply__HW_Phase6">[10]Discount_Cockpit!$CP$311</definedName>
    <definedName name="LSD_RAN_GSM_and_EDGE_Auxiliary__cables__antennas__power_supply__HW_Phase7" localSheetId="12">[10]Discount_Cockpit!$CW$311</definedName>
    <definedName name="LSD_RAN_GSM_and_EDGE_Auxiliary__cables__antennas__power_supply__HW_Phase7">[10]Discount_Cockpit!$CW$311</definedName>
    <definedName name="LSD_RAN_GSM_and_EDGE_Auxiliary__cables__antennas__power_supply__HW_Phase8" localSheetId="12">[10]Discount_Cockpit!$DD$311</definedName>
    <definedName name="LSD_RAN_GSM_and_EDGE_Auxiliary__cables__antennas__power_supply__HW_Phase8">[10]Discount_Cockpit!$DD$311</definedName>
    <definedName name="LSD_RAN_GSM_and_EDGE_Auxiliary__cables__antennas__power_supply__HW_Phase9" localSheetId="12">[10]Discount_Cockpit!$DK$311</definedName>
    <definedName name="LSD_RAN_GSM_and_EDGE_Auxiliary__cables__antennas__power_supply__HW_Phase9">[10]Discount_Cockpit!$DK$311</definedName>
    <definedName name="LSD_RAN_GSM_and_EDGE_Auxiliary__cables__antennas__power_supply__SW_Phase1" localSheetId="12">[10]Discount_Cockpit!$BG$312</definedName>
    <definedName name="LSD_RAN_GSM_and_EDGE_Auxiliary__cables__antennas__power_supply__SW_Phase1">[10]Discount_Cockpit!$BG$312</definedName>
    <definedName name="LSD_RAN_GSM_and_EDGE_Auxiliary__cables__antennas__power_supply__SW_Phase10" localSheetId="12">[10]Discount_Cockpit!$DR$312</definedName>
    <definedName name="LSD_RAN_GSM_and_EDGE_Auxiliary__cables__antennas__power_supply__SW_Phase10">[10]Discount_Cockpit!$DR$312</definedName>
    <definedName name="LSD_RAN_GSM_and_EDGE_Auxiliary__cables__antennas__power_supply__SW_Phase2" localSheetId="12">[10]Discount_Cockpit!$BN$312</definedName>
    <definedName name="LSD_RAN_GSM_and_EDGE_Auxiliary__cables__antennas__power_supply__SW_Phase2">[10]Discount_Cockpit!$BN$312</definedName>
    <definedName name="LSD_RAN_GSM_and_EDGE_Auxiliary__cables__antennas__power_supply__SW_Phase3" localSheetId="12">[10]Discount_Cockpit!$BU$312</definedName>
    <definedName name="LSD_RAN_GSM_and_EDGE_Auxiliary__cables__antennas__power_supply__SW_Phase3">[10]Discount_Cockpit!$BU$312</definedName>
    <definedName name="LSD_RAN_GSM_and_EDGE_Auxiliary__cables__antennas__power_supply__SW_Phase4" localSheetId="12">[10]Discount_Cockpit!$CB$312</definedName>
    <definedName name="LSD_RAN_GSM_and_EDGE_Auxiliary__cables__antennas__power_supply__SW_Phase4">[10]Discount_Cockpit!$CB$312</definedName>
    <definedName name="LSD_RAN_GSM_and_EDGE_Auxiliary__cables__antennas__power_supply__SW_Phase5" localSheetId="12">[10]Discount_Cockpit!$CI$312</definedName>
    <definedName name="LSD_RAN_GSM_and_EDGE_Auxiliary__cables__antennas__power_supply__SW_Phase5">[10]Discount_Cockpit!$CI$312</definedName>
    <definedName name="LSD_RAN_GSM_and_EDGE_Auxiliary__cables__antennas__power_supply__SW_Phase6" localSheetId="12">[10]Discount_Cockpit!$CP$312</definedName>
    <definedName name="LSD_RAN_GSM_and_EDGE_Auxiliary__cables__antennas__power_supply__SW_Phase6">[10]Discount_Cockpit!$CP$312</definedName>
    <definedName name="LSD_RAN_GSM_and_EDGE_Auxiliary__cables__antennas__power_supply__SW_Phase7" localSheetId="12">[10]Discount_Cockpit!$CW$312</definedName>
    <definedName name="LSD_RAN_GSM_and_EDGE_Auxiliary__cables__antennas__power_supply__SW_Phase7">[10]Discount_Cockpit!$CW$312</definedName>
    <definedName name="LSD_RAN_GSM_and_EDGE_Auxiliary__cables__antennas__power_supply__SW_Phase8" localSheetId="12">[10]Discount_Cockpit!$DD$312</definedName>
    <definedName name="LSD_RAN_GSM_and_EDGE_Auxiliary__cables__antennas__power_supply__SW_Phase8">[10]Discount_Cockpit!$DD$312</definedName>
    <definedName name="LSD_RAN_GSM_and_EDGE_Auxiliary__cables__antennas__power_supply__SW_Phase9" localSheetId="12">[10]Discount_Cockpit!$DK$312</definedName>
    <definedName name="LSD_RAN_GSM_and_EDGE_Auxiliary__cables__antennas__power_supply__SW_Phase9">[10]Discount_Cockpit!$DK$312</definedName>
    <definedName name="LSD_RAN_GSM_and_EDGE_BSC__BSC120__eBSC__BSC3i__TRAU__TSCM3i__HW_Phase1" localSheetId="12">[10]Discount_Cockpit!$BG$308</definedName>
    <definedName name="LSD_RAN_GSM_and_EDGE_BSC__BSC120__eBSC__BSC3i__TRAU__TSCM3i__HW_Phase1">[10]Discount_Cockpit!$BG$308</definedName>
    <definedName name="LSD_RAN_GSM_and_EDGE_BSC__BSC120__eBSC__BSC3i__TRAU__TSCM3i__HW_Phase10" localSheetId="12">[10]Discount_Cockpit!$DR$308</definedName>
    <definedName name="LSD_RAN_GSM_and_EDGE_BSC__BSC120__eBSC__BSC3i__TRAU__TSCM3i__HW_Phase10">[10]Discount_Cockpit!$DR$308</definedName>
    <definedName name="LSD_RAN_GSM_and_EDGE_BSC__BSC120__eBSC__BSC3i__TRAU__TSCM3i__HW_Phase2" localSheetId="12">[10]Discount_Cockpit!$BN$308</definedName>
    <definedName name="LSD_RAN_GSM_and_EDGE_BSC__BSC120__eBSC__BSC3i__TRAU__TSCM3i__HW_Phase2">[10]Discount_Cockpit!$BN$308</definedName>
    <definedName name="LSD_RAN_GSM_and_EDGE_BSC__BSC120__eBSC__BSC3i__TRAU__TSCM3i__HW_Phase3" localSheetId="12">[10]Discount_Cockpit!$BU$308</definedName>
    <definedName name="LSD_RAN_GSM_and_EDGE_BSC__BSC120__eBSC__BSC3i__TRAU__TSCM3i__HW_Phase3">[10]Discount_Cockpit!$BU$308</definedName>
    <definedName name="LSD_RAN_GSM_and_EDGE_BSC__BSC120__eBSC__BSC3i__TRAU__TSCM3i__HW_Phase4" localSheetId="12">[10]Discount_Cockpit!$CB$308</definedName>
    <definedName name="LSD_RAN_GSM_and_EDGE_BSC__BSC120__eBSC__BSC3i__TRAU__TSCM3i__HW_Phase4">[10]Discount_Cockpit!$CB$308</definedName>
    <definedName name="LSD_RAN_GSM_and_EDGE_BSC__BSC120__eBSC__BSC3i__TRAU__TSCM3i__HW_Phase5" localSheetId="12">[10]Discount_Cockpit!$CI$308</definedName>
    <definedName name="LSD_RAN_GSM_and_EDGE_BSC__BSC120__eBSC__BSC3i__TRAU__TSCM3i__HW_Phase5">[10]Discount_Cockpit!$CI$308</definedName>
    <definedName name="LSD_RAN_GSM_and_EDGE_BSC__BSC120__eBSC__BSC3i__TRAU__TSCM3i__HW_Phase6" localSheetId="12">[10]Discount_Cockpit!$CP$308</definedName>
    <definedName name="LSD_RAN_GSM_and_EDGE_BSC__BSC120__eBSC__BSC3i__TRAU__TSCM3i__HW_Phase6">[10]Discount_Cockpit!$CP$308</definedName>
    <definedName name="LSD_RAN_GSM_and_EDGE_BSC__BSC120__eBSC__BSC3i__TRAU__TSCM3i__HW_Phase7" localSheetId="12">[10]Discount_Cockpit!$CW$308</definedName>
    <definedName name="LSD_RAN_GSM_and_EDGE_BSC__BSC120__eBSC__BSC3i__TRAU__TSCM3i__HW_Phase7">[10]Discount_Cockpit!$CW$308</definedName>
    <definedName name="LSD_RAN_GSM_and_EDGE_BSC__BSC120__eBSC__BSC3i__TRAU__TSCM3i__HW_Phase8" localSheetId="12">[10]Discount_Cockpit!$DD$308</definedName>
    <definedName name="LSD_RAN_GSM_and_EDGE_BSC__BSC120__eBSC__BSC3i__TRAU__TSCM3i__HW_Phase8">[10]Discount_Cockpit!$DD$308</definedName>
    <definedName name="LSD_RAN_GSM_and_EDGE_BSC__BSC120__eBSC__BSC3i__TRAU__TSCM3i__HW_Phase9" localSheetId="12">[10]Discount_Cockpit!$DK$308</definedName>
    <definedName name="LSD_RAN_GSM_and_EDGE_BSC__BSC120__eBSC__BSC3i__TRAU__TSCM3i__HW_Phase9">[10]Discount_Cockpit!$DK$308</definedName>
    <definedName name="LSD_RAN_GSM_and_EDGE_BSC__BSC120__eBSC__BSC3i__TRAU__TSCM3i__SW_Phase1" localSheetId="12">[10]Discount_Cockpit!$BG$309</definedName>
    <definedName name="LSD_RAN_GSM_and_EDGE_BSC__BSC120__eBSC__BSC3i__TRAU__TSCM3i__SW_Phase1">[10]Discount_Cockpit!$BG$309</definedName>
    <definedName name="LSD_RAN_GSM_and_EDGE_BSC__BSC120__eBSC__BSC3i__TRAU__TSCM3i__SW_Phase10" localSheetId="12">[10]Discount_Cockpit!$DR$309</definedName>
    <definedName name="LSD_RAN_GSM_and_EDGE_BSC__BSC120__eBSC__BSC3i__TRAU__TSCM3i__SW_Phase10">[10]Discount_Cockpit!$DR$309</definedName>
    <definedName name="LSD_RAN_GSM_and_EDGE_BSC__BSC120__eBSC__BSC3i__TRAU__TSCM3i__SW_Phase2" localSheetId="12">[10]Discount_Cockpit!$BN$309</definedName>
    <definedName name="LSD_RAN_GSM_and_EDGE_BSC__BSC120__eBSC__BSC3i__TRAU__TSCM3i__SW_Phase2">[10]Discount_Cockpit!$BN$309</definedName>
    <definedName name="LSD_RAN_GSM_and_EDGE_BSC__BSC120__eBSC__BSC3i__TRAU__TSCM3i__SW_Phase3" localSheetId="12">[10]Discount_Cockpit!$BU$309</definedName>
    <definedName name="LSD_RAN_GSM_and_EDGE_BSC__BSC120__eBSC__BSC3i__TRAU__TSCM3i__SW_Phase3">[10]Discount_Cockpit!$BU$309</definedName>
    <definedName name="LSD_RAN_GSM_and_EDGE_BSC__BSC120__eBSC__BSC3i__TRAU__TSCM3i__SW_Phase4" localSheetId="12">[10]Discount_Cockpit!$CB$309</definedName>
    <definedName name="LSD_RAN_GSM_and_EDGE_BSC__BSC120__eBSC__BSC3i__TRAU__TSCM3i__SW_Phase4">[10]Discount_Cockpit!$CB$309</definedName>
    <definedName name="LSD_RAN_GSM_and_EDGE_BSC__BSC120__eBSC__BSC3i__TRAU__TSCM3i__SW_Phase5" localSheetId="12">[10]Discount_Cockpit!$CI$309</definedName>
    <definedName name="LSD_RAN_GSM_and_EDGE_BSC__BSC120__eBSC__BSC3i__TRAU__TSCM3i__SW_Phase5">[10]Discount_Cockpit!$CI$309</definedName>
    <definedName name="LSD_RAN_GSM_and_EDGE_BSC__BSC120__eBSC__BSC3i__TRAU__TSCM3i__SW_Phase6" localSheetId="12">[10]Discount_Cockpit!$CP$309</definedName>
    <definedName name="LSD_RAN_GSM_and_EDGE_BSC__BSC120__eBSC__BSC3i__TRAU__TSCM3i__SW_Phase6">[10]Discount_Cockpit!$CP$309</definedName>
    <definedName name="LSD_RAN_GSM_and_EDGE_BSC__BSC120__eBSC__BSC3i__TRAU__TSCM3i__SW_Phase7" localSheetId="12">[10]Discount_Cockpit!$CW$309</definedName>
    <definedName name="LSD_RAN_GSM_and_EDGE_BSC__BSC120__eBSC__BSC3i__TRAU__TSCM3i__SW_Phase7">[10]Discount_Cockpit!$CW$309</definedName>
    <definedName name="LSD_RAN_GSM_and_EDGE_BSC__BSC120__eBSC__BSC3i__TRAU__TSCM3i__SW_Phase8" localSheetId="12">[10]Discount_Cockpit!$DD$309</definedName>
    <definedName name="LSD_RAN_GSM_and_EDGE_BSC__BSC120__eBSC__BSC3i__TRAU__TSCM3i__SW_Phase8">[10]Discount_Cockpit!$DD$309</definedName>
    <definedName name="LSD_RAN_GSM_and_EDGE_BSC__BSC120__eBSC__BSC3i__TRAU__TSCM3i__SW_Phase9" localSheetId="12">[10]Discount_Cockpit!$DK$309</definedName>
    <definedName name="LSD_RAN_GSM_and_EDGE_BSC__BSC120__eBSC__BSC3i__TRAU__TSCM3i__SW_Phase9">[10]Discount_Cockpit!$DK$309</definedName>
    <definedName name="LSD_RAN_GSM_and_EDGE_Flexi_BTS_GSM___EDGE_HW_Phase1" localSheetId="12">[12]Discount_Cockpit!$BG$310</definedName>
    <definedName name="LSD_RAN_GSM_and_EDGE_Flexi_BTS_GSM___EDGE_HW_Phase1">[12]Discount_Cockpit!$BG$310</definedName>
    <definedName name="LSD_RAN_GSM_and_EDGE_Flexi_BTS_GSM___EDGE_HW_Phase10" localSheetId="12">[12]Discount_Cockpit!$DR$310</definedName>
    <definedName name="LSD_RAN_GSM_and_EDGE_Flexi_BTS_GSM___EDGE_HW_Phase10">[12]Discount_Cockpit!$DR$310</definedName>
    <definedName name="LSD_RAN_GSM_and_EDGE_Flexi_BTS_GSM___EDGE_HW_Phase2" localSheetId="12">[12]Discount_Cockpit!$BN$310</definedName>
    <definedName name="LSD_RAN_GSM_and_EDGE_Flexi_BTS_GSM___EDGE_HW_Phase2">[12]Discount_Cockpit!$BN$310</definedName>
    <definedName name="LSD_RAN_GSM_and_EDGE_Flexi_BTS_GSM___EDGE_HW_Phase3" localSheetId="12">[12]Discount_Cockpit!$BU$310</definedName>
    <definedName name="LSD_RAN_GSM_and_EDGE_Flexi_BTS_GSM___EDGE_HW_Phase3">[12]Discount_Cockpit!$BU$310</definedName>
    <definedName name="LSD_RAN_GSM_and_EDGE_Flexi_BTS_GSM___EDGE_HW_Phase4" localSheetId="12">[12]Discount_Cockpit!$CB$310</definedName>
    <definedName name="LSD_RAN_GSM_and_EDGE_Flexi_BTS_GSM___EDGE_HW_Phase4">[12]Discount_Cockpit!$CB$310</definedName>
    <definedName name="LSD_RAN_GSM_and_EDGE_Flexi_BTS_GSM___EDGE_HW_Phase5" localSheetId="12">[12]Discount_Cockpit!$CI$310</definedName>
    <definedName name="LSD_RAN_GSM_and_EDGE_Flexi_BTS_GSM___EDGE_HW_Phase5">[12]Discount_Cockpit!$CI$310</definedName>
    <definedName name="LSD_RAN_GSM_and_EDGE_Flexi_BTS_GSM___EDGE_HW_Phase6" localSheetId="12">[12]Discount_Cockpit!$CP$310</definedName>
    <definedName name="LSD_RAN_GSM_and_EDGE_Flexi_BTS_GSM___EDGE_HW_Phase6">[12]Discount_Cockpit!$CP$310</definedName>
    <definedName name="LSD_RAN_GSM_and_EDGE_Flexi_BTS_GSM___EDGE_HW_Phase7" localSheetId="12">[12]Discount_Cockpit!$CW$310</definedName>
    <definedName name="LSD_RAN_GSM_and_EDGE_Flexi_BTS_GSM___EDGE_HW_Phase7">[12]Discount_Cockpit!$CW$310</definedName>
    <definedName name="LSD_RAN_GSM_and_EDGE_Flexi_BTS_GSM___EDGE_HW_Phase8" localSheetId="12">[12]Discount_Cockpit!$DD$310</definedName>
    <definedName name="LSD_RAN_GSM_and_EDGE_Flexi_BTS_GSM___EDGE_HW_Phase8">[12]Discount_Cockpit!$DD$310</definedName>
    <definedName name="LSD_RAN_GSM_and_EDGE_Flexi_BTS_GSM___EDGE_HW_Phase9" localSheetId="12">[12]Discount_Cockpit!$DK$310</definedName>
    <definedName name="LSD_RAN_GSM_and_EDGE_Flexi_BTS_GSM___EDGE_HW_Phase9">[12]Discount_Cockpit!$DK$310</definedName>
    <definedName name="LSD_RAN_GSM_and_EDGE_Flexi_BTS_GSM___EDGE_SW_Phase1" localSheetId="12">[12]Discount_Cockpit!$BG$311</definedName>
    <definedName name="LSD_RAN_GSM_and_EDGE_Flexi_BTS_GSM___EDGE_SW_Phase1">[12]Discount_Cockpit!$BG$311</definedName>
    <definedName name="LSD_RAN_GSM_and_EDGE_Flexi_BTS_GSM___EDGE_SW_Phase10" localSheetId="12">[12]Discount_Cockpit!$DR$311</definedName>
    <definedName name="LSD_RAN_GSM_and_EDGE_Flexi_BTS_GSM___EDGE_SW_Phase10">[12]Discount_Cockpit!$DR$311</definedName>
    <definedName name="LSD_RAN_GSM_and_EDGE_Flexi_BTS_GSM___EDGE_SW_Phase2" localSheetId="12">[12]Discount_Cockpit!$BN$311</definedName>
    <definedName name="LSD_RAN_GSM_and_EDGE_Flexi_BTS_GSM___EDGE_SW_Phase2">[12]Discount_Cockpit!$BN$311</definedName>
    <definedName name="LSD_RAN_GSM_and_EDGE_Flexi_BTS_GSM___EDGE_SW_Phase3" localSheetId="12">[12]Discount_Cockpit!$BU$311</definedName>
    <definedName name="LSD_RAN_GSM_and_EDGE_Flexi_BTS_GSM___EDGE_SW_Phase3">[12]Discount_Cockpit!$BU$311</definedName>
    <definedName name="LSD_RAN_GSM_and_EDGE_Flexi_BTS_GSM___EDGE_SW_Phase4" localSheetId="12">[12]Discount_Cockpit!$CB$311</definedName>
    <definedName name="LSD_RAN_GSM_and_EDGE_Flexi_BTS_GSM___EDGE_SW_Phase4">[12]Discount_Cockpit!$CB$311</definedName>
    <definedName name="LSD_RAN_GSM_and_EDGE_Flexi_BTS_GSM___EDGE_SW_Phase5" localSheetId="12">[12]Discount_Cockpit!$CI$311</definedName>
    <definedName name="LSD_RAN_GSM_and_EDGE_Flexi_BTS_GSM___EDGE_SW_Phase5">[12]Discount_Cockpit!$CI$311</definedName>
    <definedName name="LSD_RAN_GSM_and_EDGE_Flexi_BTS_GSM___EDGE_SW_Phase6" localSheetId="12">[12]Discount_Cockpit!$CP$311</definedName>
    <definedName name="LSD_RAN_GSM_and_EDGE_Flexi_BTS_GSM___EDGE_SW_Phase6">[12]Discount_Cockpit!$CP$311</definedName>
    <definedName name="LSD_RAN_GSM_and_EDGE_Flexi_BTS_GSM___EDGE_SW_Phase7" localSheetId="12">[12]Discount_Cockpit!$CW$311</definedName>
    <definedName name="LSD_RAN_GSM_and_EDGE_Flexi_BTS_GSM___EDGE_SW_Phase7">[12]Discount_Cockpit!$CW$311</definedName>
    <definedName name="LSD_RAN_GSM_and_EDGE_Flexi_BTS_GSM___EDGE_SW_Phase8" localSheetId="12">[12]Discount_Cockpit!$DD$311</definedName>
    <definedName name="LSD_RAN_GSM_and_EDGE_Flexi_BTS_GSM___EDGE_SW_Phase8">[12]Discount_Cockpit!$DD$311</definedName>
    <definedName name="LSD_RAN_GSM_and_EDGE_Flexi_BTS_GSM___EDGE_SW_Phase9" localSheetId="12">[12]Discount_Cockpit!$DK$311</definedName>
    <definedName name="LSD_RAN_GSM_and_EDGE_Flexi_BTS_GSM___EDGE_SW_Phase9">[12]Discount_Cockpit!$DK$311</definedName>
    <definedName name="LSD_RAN_GSM_and_EDGE_MultiRadio_HW_Phase1" localSheetId="12">[10]Discount_Cockpit!$BG$305</definedName>
    <definedName name="LSD_RAN_GSM_and_EDGE_MultiRadio_HW_Phase1">[10]Discount_Cockpit!$BG$305</definedName>
    <definedName name="LSD_RAN_GSM_and_EDGE_MultiRadio_HW_Phase10" localSheetId="12">[10]Discount_Cockpit!$DR$305</definedName>
    <definedName name="LSD_RAN_GSM_and_EDGE_MultiRadio_HW_Phase10">[10]Discount_Cockpit!$DR$305</definedName>
    <definedName name="LSD_RAN_GSM_and_EDGE_MultiRadio_HW_Phase2" localSheetId="12">[10]Discount_Cockpit!$BN$305</definedName>
    <definedName name="LSD_RAN_GSM_and_EDGE_MultiRadio_HW_Phase2">[10]Discount_Cockpit!$BN$305</definedName>
    <definedName name="LSD_RAN_GSM_and_EDGE_MultiRadio_HW_Phase3" localSheetId="12">[10]Discount_Cockpit!$BU$305</definedName>
    <definedName name="LSD_RAN_GSM_and_EDGE_MultiRadio_HW_Phase3">[10]Discount_Cockpit!$BU$305</definedName>
    <definedName name="LSD_RAN_GSM_and_EDGE_MultiRadio_HW_Phase4" localSheetId="12">[10]Discount_Cockpit!$CB$305</definedName>
    <definedName name="LSD_RAN_GSM_and_EDGE_MultiRadio_HW_Phase4">[10]Discount_Cockpit!$CB$305</definedName>
    <definedName name="LSD_RAN_GSM_and_EDGE_MultiRadio_HW_Phase5" localSheetId="12">[10]Discount_Cockpit!$CI$305</definedName>
    <definedName name="LSD_RAN_GSM_and_EDGE_MultiRadio_HW_Phase5">[10]Discount_Cockpit!$CI$305</definedName>
    <definedName name="LSD_RAN_GSM_and_EDGE_MultiRadio_HW_Phase6" localSheetId="12">[10]Discount_Cockpit!$CP$305</definedName>
    <definedName name="LSD_RAN_GSM_and_EDGE_MultiRadio_HW_Phase6">[10]Discount_Cockpit!$CP$305</definedName>
    <definedName name="LSD_RAN_GSM_and_EDGE_MultiRadio_HW_Phase7" localSheetId="12">[10]Discount_Cockpit!$CW$305</definedName>
    <definedName name="LSD_RAN_GSM_and_EDGE_MultiRadio_HW_Phase7">[10]Discount_Cockpit!$CW$305</definedName>
    <definedName name="LSD_RAN_GSM_and_EDGE_MultiRadio_HW_Phase8" localSheetId="12">[10]Discount_Cockpit!$DD$305</definedName>
    <definedName name="LSD_RAN_GSM_and_EDGE_MultiRadio_HW_Phase8">[10]Discount_Cockpit!$DD$305</definedName>
    <definedName name="LSD_RAN_GSM_and_EDGE_MultiRadio_HW_Phase9" localSheetId="12">[10]Discount_Cockpit!$DK$305</definedName>
    <definedName name="LSD_RAN_GSM_and_EDGE_MultiRadio_HW_Phase9">[10]Discount_Cockpit!$DK$305</definedName>
    <definedName name="LSD_RAN_GSM_and_EDGE_MultiRadio_SW_Phase1" localSheetId="12">[10]Discount_Cockpit!$BG$306</definedName>
    <definedName name="LSD_RAN_GSM_and_EDGE_MultiRadio_SW_Phase1">[10]Discount_Cockpit!$BG$306</definedName>
    <definedName name="LSD_RAN_GSM_and_EDGE_MultiRadio_SW_Phase10" localSheetId="12">[10]Discount_Cockpit!$DR$306</definedName>
    <definedName name="LSD_RAN_GSM_and_EDGE_MultiRadio_SW_Phase10">[10]Discount_Cockpit!$DR$306</definedName>
    <definedName name="LSD_RAN_GSM_and_EDGE_MultiRadio_SW_Phase2" localSheetId="12">[10]Discount_Cockpit!$BN$306</definedName>
    <definedName name="LSD_RAN_GSM_and_EDGE_MultiRadio_SW_Phase2">[10]Discount_Cockpit!$BN$306</definedName>
    <definedName name="LSD_RAN_GSM_and_EDGE_MultiRadio_SW_Phase3" localSheetId="12">[10]Discount_Cockpit!$BU$306</definedName>
    <definedName name="LSD_RAN_GSM_and_EDGE_MultiRadio_SW_Phase3">[10]Discount_Cockpit!$BU$306</definedName>
    <definedName name="LSD_RAN_GSM_and_EDGE_MultiRadio_SW_Phase4" localSheetId="12">[10]Discount_Cockpit!$CB$306</definedName>
    <definedName name="LSD_RAN_GSM_and_EDGE_MultiRadio_SW_Phase4">[10]Discount_Cockpit!$CB$306</definedName>
    <definedName name="LSD_RAN_GSM_and_EDGE_MultiRadio_SW_Phase5" localSheetId="12">[10]Discount_Cockpit!$CI$306</definedName>
    <definedName name="LSD_RAN_GSM_and_EDGE_MultiRadio_SW_Phase5">[10]Discount_Cockpit!$CI$306</definedName>
    <definedName name="LSD_RAN_GSM_and_EDGE_MultiRadio_SW_Phase6" localSheetId="12">[10]Discount_Cockpit!$CP$306</definedName>
    <definedName name="LSD_RAN_GSM_and_EDGE_MultiRadio_SW_Phase6">[10]Discount_Cockpit!$CP$306</definedName>
    <definedName name="LSD_RAN_GSM_and_EDGE_MultiRadio_SW_Phase7" localSheetId="12">[10]Discount_Cockpit!$CW$306</definedName>
    <definedName name="LSD_RAN_GSM_and_EDGE_MultiRadio_SW_Phase7">[10]Discount_Cockpit!$CW$306</definedName>
    <definedName name="LSD_RAN_GSM_and_EDGE_MultiRadio_SW_Phase8" localSheetId="12">[10]Discount_Cockpit!$DD$306</definedName>
    <definedName name="LSD_RAN_GSM_and_EDGE_MultiRadio_SW_Phase8">[10]Discount_Cockpit!$DD$306</definedName>
    <definedName name="LSD_RAN_GSM_and_EDGE_MultiRadio_SW_Phase9" localSheetId="12">[10]Discount_Cockpit!$DK$306</definedName>
    <definedName name="LSD_RAN_GSM_and_EDGE_MultiRadio_SW_Phase9">[10]Discount_Cockpit!$DK$306</definedName>
    <definedName name="MACRO" localSheetId="12">#REF!</definedName>
    <definedName name="MACRO" localSheetId="9">#REF!</definedName>
    <definedName name="MACRO" localSheetId="6">#REF!</definedName>
    <definedName name="MACRO" localSheetId="4">#REF!</definedName>
    <definedName name="MACRO" localSheetId="10">#REF!</definedName>
    <definedName name="MACRO">#REF!</definedName>
    <definedName name="Main_Lines__000" localSheetId="12">#REF!</definedName>
    <definedName name="Main_Lines__000" localSheetId="9">#REF!</definedName>
    <definedName name="Main_Lines__000" localSheetId="6">#REF!</definedName>
    <definedName name="Main_Lines__000" localSheetId="4">#REF!</definedName>
    <definedName name="Main_Lines__000" localSheetId="10">#REF!</definedName>
    <definedName name="Main_Lines__000">#REF!</definedName>
    <definedName name="Main_Lines__per_100_pop." localSheetId="12">#REF!</definedName>
    <definedName name="Main_Lines__per_100_pop." localSheetId="9">#REF!</definedName>
    <definedName name="Main_Lines__per_100_pop." localSheetId="6">#REF!</definedName>
    <definedName name="Main_Lines__per_100_pop." localSheetId="4">#REF!</definedName>
    <definedName name="Main_Lines__per_100_pop." localSheetId="10">#REF!</definedName>
    <definedName name="Main_Lines__per_100_pop.">#REF!</definedName>
    <definedName name="Main_lines_Sector">'[13]Report Exhibits'!$X$2:$AC$23</definedName>
    <definedName name="Market_Unit" localSheetId="10">[15]Sheet1!$V$2:$V$9</definedName>
    <definedName name="Market_Unit">OFFSET([4]List!$A$2,0,0, COUNTA([4]List!$A$2:$A$10), 1)</definedName>
    <definedName name="May" localSheetId="12">[6]Accruals!#REF!</definedName>
    <definedName name="May" localSheetId="9">[6]Accruals!#REF!</definedName>
    <definedName name="May" localSheetId="6">[6]Accruals!#REF!</definedName>
    <definedName name="May" localSheetId="4">[6]Accruals!#REF!</definedName>
    <definedName name="May" localSheetId="10">[6]Accruals!#REF!</definedName>
    <definedName name="May">[6]Accruals!#REF!</definedName>
    <definedName name="Mechanical" localSheetId="12">#REF!</definedName>
    <definedName name="Mechanical" localSheetId="9">#REF!</definedName>
    <definedName name="Mechanical" localSheetId="6">#REF!</definedName>
    <definedName name="Mechanical" localSheetId="4">#REF!</definedName>
    <definedName name="Mechanical" localSheetId="10">#REF!</definedName>
    <definedName name="Mechanical">#REF!</definedName>
    <definedName name="Media_Card" localSheetId="10">[4]NMS!$C$2:$C$4</definedName>
    <definedName name="Media_Card">[4]NMS!$C$2:$C$4</definedName>
    <definedName name="Metering_balance_sheet" localSheetId="12">#REF!</definedName>
    <definedName name="Metering_balance_sheet" localSheetId="9">#REF!</definedName>
    <definedName name="Metering_balance_sheet" localSheetId="6">#REF!</definedName>
    <definedName name="Metering_balance_sheet" localSheetId="4">#REF!</definedName>
    <definedName name="Metering_balance_sheet" localSheetId="10">#REF!</definedName>
    <definedName name="Metering_balance_sheet">#REF!</definedName>
    <definedName name="Metering_cash_flow" localSheetId="12">#REF!</definedName>
    <definedName name="Metering_cash_flow" localSheetId="9">#REF!</definedName>
    <definedName name="Metering_cash_flow" localSheetId="6">#REF!</definedName>
    <definedName name="Metering_cash_flow" localSheetId="4">#REF!</definedName>
    <definedName name="Metering_cash_flow" localSheetId="10">#REF!</definedName>
    <definedName name="Metering_cash_flow">#REF!</definedName>
    <definedName name="Metering_profit_and_loss" localSheetId="12">#REF!</definedName>
    <definedName name="Metering_profit_and_loss" localSheetId="9">#REF!</definedName>
    <definedName name="Metering_profit_and_loss" localSheetId="6">#REF!</definedName>
    <definedName name="Metering_profit_and_loss" localSheetId="4">#REF!</definedName>
    <definedName name="Metering_profit_and_loss" localSheetId="10">#REF!</definedName>
    <definedName name="Metering_profit_and_loss">#REF!</definedName>
    <definedName name="Mexico__Cellular_and_PCS_operators_by_standard__1994_2001">'[25]Wireless EXHIBITS'!$F$53</definedName>
    <definedName name="Mexico__Cellular_and_PCS_subscribers_by_standard__1994_2001">'[25]Wireless EXHIBITS'!$F$53</definedName>
    <definedName name="Mexico__Estimated_Cellular_Infrastructure_Market_Share_by_Capacity_Installed__YE1996">'[25]Wireless EXHIBITS'!$I$30</definedName>
    <definedName name="Mexico__Estimated_Cellular_Infrastructure_Market_Share_by_Capacity_Installed__YE1997">'[25]Wireless EXHIBITS'!$S$30</definedName>
    <definedName name="Mexico__Estimated_Vendor_Market_Share_by_Subscriber__YE_1996">'[25]Wireless EXHIBITS'!$I$7</definedName>
    <definedName name="Mexico__Estimated_Vendor_Market_Share_by_Subscriber__YE_1997">'[25]Wireless EXHIBITS'!$Q$7</definedName>
    <definedName name="Mexico_Wireless_Equipment_Markets___1994_2001">[25]Wireless!$A$58</definedName>
    <definedName name="Mexico_Wireless_Services___1993_2001">[25]Wireless!$A$1</definedName>
    <definedName name="Mexico_Wireless_Services___1994_2001">[25]Wireless!$A$1</definedName>
    <definedName name="MGW">#N/A</definedName>
    <definedName name="MGW_2">#N/A</definedName>
    <definedName name="ml" localSheetId="12">IF(MAX(#REF!)&gt;=MAX(RefCF),0,MAX(#REF!)+1)</definedName>
    <definedName name="ml" localSheetId="9">IF(MAX(#REF!)&gt;=MAX([0]!RefCF),0,MAX(#REF!)+1)</definedName>
    <definedName name="ml" localSheetId="6">IF(MAX(#REF!)&gt;=MAX([2]!RefCF),0,MAX(#REF!)+1)</definedName>
    <definedName name="ml" localSheetId="4">IF(MAX(#REF!)&gt;=MAX([2]!RefCF),0,MAX(#REF!)+1)</definedName>
    <definedName name="ml" localSheetId="10">IF(MAX(#REF!)&gt;=MAX(RefCF),0,MAX(#REF!)+1)</definedName>
    <definedName name="ml">IF(MAX(#REF!)&gt;=MAX(RefCF),0,MAX(#REF!)+1)</definedName>
    <definedName name="MLS">[15]Sheet1!$T$2:$T$11</definedName>
    <definedName name="mm" localSheetId="12">OFFSET(#REF!, 0, 0, COUNTA(#REF!),1)</definedName>
    <definedName name="mm" localSheetId="9">OFFSET(#REF!, 0, 0, COUNTA(#REF!),1)</definedName>
    <definedName name="mm" localSheetId="6">OFFSET(#REF!, 0, 0, COUNTA(#REF!),1)</definedName>
    <definedName name="mm" localSheetId="4">OFFSET(#REF!, 0, 0, COUNTA(#REF!),1)</definedName>
    <definedName name="mm" localSheetId="10">OFFSET(#REF!, 0, 0, COUNTA(#REF!),1)</definedName>
    <definedName name="mm">OFFSET(#REF!, 0, 0, COUNTA(#REF!),1)</definedName>
    <definedName name="MMSConstantRate">'[3]MMS Revenue'!$F$210:$R$210</definedName>
    <definedName name="MMSLinear">'[3]MMS Revenue'!$F$208:$R$208</definedName>
    <definedName name="MMSLog">'[3]MMS Revenue'!$F$209:$R$209</definedName>
    <definedName name="MMSSCurve">'[3]MMS Revenue'!$F$207:$R$207</definedName>
    <definedName name="MMSTariff">'[3]MMS Revenue'!$F$36:$R$39</definedName>
    <definedName name="MMSUserDefined">'[3]MMS Revenue'!$F$211:$R$211</definedName>
    <definedName name="MOBFRMLA" localSheetId="12">#REF!</definedName>
    <definedName name="MOBFRMLA" localSheetId="9">#REF!</definedName>
    <definedName name="MOBFRMLA" localSheetId="6">#REF!</definedName>
    <definedName name="MOBFRMLA" localSheetId="4">#REF!</definedName>
    <definedName name="MOBFRMLA" localSheetId="10">#REF!</definedName>
    <definedName name="MOBFRMLA">#REF!</definedName>
    <definedName name="MOBILE" localSheetId="12">#REF!</definedName>
    <definedName name="MOBILE" localSheetId="9">#REF!</definedName>
    <definedName name="MOBILE" localSheetId="6">#REF!</definedName>
    <definedName name="MOBILE" localSheetId="4">#REF!</definedName>
    <definedName name="MOBILE" localSheetId="10">#REF!</definedName>
    <definedName name="MOBILE">#REF!</definedName>
    <definedName name="Mobile_devices_handled_by_Ericsson?">'[5]3.6 Voice'!$C$85</definedName>
    <definedName name="Mobile_devices_quantity">'[5]3.6 Voice'!$G$85</definedName>
    <definedName name="Mobile_devices_renewal_and_depreciation">'[5]3.6 Voice'!$E$85</definedName>
    <definedName name="Mobile_devices_share_advanced?">'[5]3.6 Voice'!$I$85</definedName>
    <definedName name="MOBMKT" localSheetId="12">#REF!</definedName>
    <definedName name="MOBMKT" localSheetId="9">#REF!</definedName>
    <definedName name="MOBMKT" localSheetId="6">#REF!</definedName>
    <definedName name="MOBMKT" localSheetId="4">#REF!</definedName>
    <definedName name="MOBMKT" localSheetId="10">#REF!</definedName>
    <definedName name="MOBMKT">#REF!</definedName>
    <definedName name="MOBMKT902000" localSheetId="12">#REF!</definedName>
    <definedName name="MOBMKT902000" localSheetId="9">#REF!</definedName>
    <definedName name="MOBMKT902000" localSheetId="6">#REF!</definedName>
    <definedName name="MOBMKT902000" localSheetId="4">#REF!</definedName>
    <definedName name="MOBMKT902000" localSheetId="10">#REF!</definedName>
    <definedName name="MOBMKT902000">#REF!</definedName>
    <definedName name="Modification_of_MWP_ratio">'[5]Support sheet'!$B$55</definedName>
    <definedName name="Modified_prices" localSheetId="12">'[5]Calculations 1'!#REF!</definedName>
    <definedName name="Modified_prices" localSheetId="9">'[5]Calculations 1'!#REF!</definedName>
    <definedName name="Modified_prices" localSheetId="6">'[5]Calculations 1'!#REF!</definedName>
    <definedName name="Modified_prices" localSheetId="4">'[5]Calculations 1'!#REF!</definedName>
    <definedName name="Modified_prices" localSheetId="10">'[5]Calculations 1'!#REF!</definedName>
    <definedName name="Modified_prices">'[5]Calculations 1'!#REF!</definedName>
    <definedName name="Month_of_activity">[26]Assumptions!$A$33:$IV$33</definedName>
    <definedName name="Monthnum" localSheetId="12">#REF!</definedName>
    <definedName name="Monthnum" localSheetId="9">#REF!</definedName>
    <definedName name="Monthnum" localSheetId="6">#REF!</definedName>
    <definedName name="Monthnum" localSheetId="4">#REF!</definedName>
    <definedName name="Monthnum" localSheetId="10">#REF!</definedName>
    <definedName name="Monthnum">#REF!</definedName>
    <definedName name="MSDP_annual_running_costs" localSheetId="12">'[5]3.4 MSDP'!#REF!</definedName>
    <definedName name="MSDP_annual_running_costs" localSheetId="9">'[5]3.4 MSDP'!#REF!</definedName>
    <definedName name="MSDP_annual_running_costs" localSheetId="6">'[5]3.4 MSDP'!#REF!</definedName>
    <definedName name="MSDP_annual_running_costs" localSheetId="4">'[5]3.4 MSDP'!#REF!</definedName>
    <definedName name="MSDP_annual_running_costs" localSheetId="10">'[5]3.4 MSDP'!#REF!</definedName>
    <definedName name="MSDP_annual_running_costs">'[5]3.4 MSDP'!#REF!</definedName>
    <definedName name="MSDP_cost">'[5]Support sheet'!$B$221</definedName>
    <definedName name="MSDP_cost_comp">[5]Introduction!$B$129</definedName>
    <definedName name="MSDP_cost_exit" localSheetId="12">#REF!</definedName>
    <definedName name="MSDP_cost_exit" localSheetId="9">#REF!</definedName>
    <definedName name="MSDP_cost_exit" localSheetId="6">#REF!</definedName>
    <definedName name="MSDP_cost_exit" localSheetId="4">#REF!</definedName>
    <definedName name="MSDP_cost_exit" localSheetId="10">#REF!</definedName>
    <definedName name="MSDP_cost_exit">#REF!</definedName>
    <definedName name="MSDP_cost_transformation" localSheetId="12">#REF!</definedName>
    <definedName name="MSDP_cost_transformation" localSheetId="9">#REF!</definedName>
    <definedName name="MSDP_cost_transformation" localSheetId="6">#REF!</definedName>
    <definedName name="MSDP_cost_transformation" localSheetId="4">#REF!</definedName>
    <definedName name="MSDP_cost_transformation" localSheetId="10">#REF!</definedName>
    <definedName name="MSDP_cost_transformation">#REF!</definedName>
    <definedName name="MSDP_cost_transition" localSheetId="12">#REF!</definedName>
    <definedName name="MSDP_cost_transition" localSheetId="9">#REF!</definedName>
    <definedName name="MSDP_cost_transition" localSheetId="6">#REF!</definedName>
    <definedName name="MSDP_cost_transition" localSheetId="4">#REF!</definedName>
    <definedName name="MSDP_cost_transition" localSheetId="10">#REF!</definedName>
    <definedName name="MSDP_cost_transition">#REF!</definedName>
    <definedName name="MSDP_costs_P1" localSheetId="9">#REF!</definedName>
    <definedName name="MSDP_costs_P1" localSheetId="6">#REF!</definedName>
    <definedName name="MSDP_costs_P1" localSheetId="4">#REF!</definedName>
    <definedName name="MSDP_costs_P1">#REF!</definedName>
    <definedName name="MSDP_costs_Y1">[5]Calculations!$AG$149</definedName>
    <definedName name="MSDP_costs_Y10">[5]Calculations!$AG$158</definedName>
    <definedName name="MSDP_costs_Y2">[5]Calculations!$AG$150</definedName>
    <definedName name="MSDP_costs_Y3">[5]Calculations!$AG$151</definedName>
    <definedName name="MSDP_costs_Y4">[5]Calculations!$AG$152</definedName>
    <definedName name="MSDP_costs_Y5">[5]Calculations!$AG$153</definedName>
    <definedName name="MSDP_costs_Y6">[5]Calculations!$AG$154</definedName>
    <definedName name="MSDP_costs_Y7">[5]Calculations!$AG$155</definedName>
    <definedName name="MSDP_costs_Y8">[5]Calculations!$AG$156</definedName>
    <definedName name="MSDP_costs_Y9">[5]Calculations!$AG$157</definedName>
    <definedName name="MSDP_country_complexity" localSheetId="12">'[5]Calculations 1'!#REF!</definedName>
    <definedName name="MSDP_country_complexity" localSheetId="9">'[5]Calculations 1'!#REF!</definedName>
    <definedName name="MSDP_country_complexity" localSheetId="6">'[5]Calculations 1'!#REF!</definedName>
    <definedName name="MSDP_country_complexity" localSheetId="4">'[5]Calculations 1'!#REF!</definedName>
    <definedName name="MSDP_country_complexity" localSheetId="10">'[5]Calculations 1'!#REF!</definedName>
    <definedName name="MSDP_country_complexity">'[5]Calculations 1'!#REF!</definedName>
    <definedName name="MSDP_cust_client_applications" localSheetId="12">'[5]3.4 MSDP'!#REF!</definedName>
    <definedName name="MSDP_cust_client_applications" localSheetId="9">'[5]3.4 MSDP'!#REF!</definedName>
    <definedName name="MSDP_cust_client_applications" localSheetId="6">'[5]3.4 MSDP'!#REF!</definedName>
    <definedName name="MSDP_cust_client_applications" localSheetId="4">'[5]3.4 MSDP'!#REF!</definedName>
    <definedName name="MSDP_cust_client_applications" localSheetId="10">'[5]3.4 MSDP'!#REF!</definedName>
    <definedName name="MSDP_cust_client_applications">'[5]3.4 MSDP'!#REF!</definedName>
    <definedName name="MSDP_cust_server_applications" localSheetId="12">'[5]3.4 MSDP'!#REF!</definedName>
    <definedName name="MSDP_cust_server_applications" localSheetId="9">'[5]3.4 MSDP'!#REF!</definedName>
    <definedName name="MSDP_cust_server_applications" localSheetId="6">'[5]3.4 MSDP'!#REF!</definedName>
    <definedName name="MSDP_cust_server_applications" localSheetId="4">'[5]3.4 MSDP'!#REF!</definedName>
    <definedName name="MSDP_cust_server_applications" localSheetId="10">'[5]3.4 MSDP'!#REF!</definedName>
    <definedName name="MSDP_cust_server_applications">'[5]3.4 MSDP'!#REF!</definedName>
    <definedName name="MSDP_customer_connections" localSheetId="12">'[5]3.4 MSDP'!#REF!</definedName>
    <definedName name="MSDP_customer_connections" localSheetId="9">'[5]3.4 MSDP'!#REF!</definedName>
    <definedName name="MSDP_customer_connections" localSheetId="6">'[5]3.4 MSDP'!#REF!</definedName>
    <definedName name="MSDP_customer_connections" localSheetId="4">'[5]3.4 MSDP'!#REF!</definedName>
    <definedName name="MSDP_customer_connections" localSheetId="10">'[5]3.4 MSDP'!#REF!</definedName>
    <definedName name="MSDP_customer_connections">'[5]3.4 MSDP'!#REF!</definedName>
    <definedName name="MSDP_deal" localSheetId="9">'[5]1.1 Deal characteristics'!#REF!</definedName>
    <definedName name="MSDP_deal" localSheetId="6">'[5]1.1 Deal characteristics'!#REF!</definedName>
    <definedName name="MSDP_deal" localSheetId="4">'[5]1.1 Deal characteristics'!#REF!</definedName>
    <definedName name="MSDP_deal">'[5]1.1 Deal characteristics'!#REF!</definedName>
    <definedName name="MSDP_external_connections" localSheetId="9">'[5]3.4 MSDP'!#REF!</definedName>
    <definedName name="MSDP_external_connections" localSheetId="6">'[5]3.4 MSDP'!#REF!</definedName>
    <definedName name="MSDP_external_connections" localSheetId="4">'[5]3.4 MSDP'!#REF!</definedName>
    <definedName name="MSDP_external_connections">'[5]3.4 MSDP'!#REF!</definedName>
    <definedName name="MSDP_external_users" localSheetId="9">'[5]3.4 MSDP'!#REF!</definedName>
    <definedName name="MSDP_external_users" localSheetId="6">'[5]3.4 MSDP'!#REF!</definedName>
    <definedName name="MSDP_external_users" localSheetId="4">'[5]3.4 MSDP'!#REF!</definedName>
    <definedName name="MSDP_external_users">'[5]3.4 MSDP'!#REF!</definedName>
    <definedName name="MSDP_in_the_tool" localSheetId="9">'[5]Support sheet'!#REF!</definedName>
    <definedName name="MSDP_in_the_tool" localSheetId="6">'[5]Support sheet'!#REF!</definedName>
    <definedName name="MSDP_in_the_tool" localSheetId="4">'[5]Support sheet'!#REF!</definedName>
    <definedName name="MSDP_in_the_tool">'[5]Support sheet'!#REF!</definedName>
    <definedName name="MSDP_IT_project_costs_exit" localSheetId="9">'[5]3.4 MSDP'!#REF!</definedName>
    <definedName name="MSDP_IT_project_costs_exit" localSheetId="6">'[5]3.4 MSDP'!#REF!</definedName>
    <definedName name="MSDP_IT_project_costs_exit" localSheetId="4">'[5]3.4 MSDP'!#REF!</definedName>
    <definedName name="MSDP_IT_project_costs_exit">'[5]3.4 MSDP'!#REF!</definedName>
    <definedName name="MSDP_noc_users" localSheetId="9">'[5]3.4 MSDP'!#REF!</definedName>
    <definedName name="MSDP_noc_users" localSheetId="6">'[5]3.4 MSDP'!#REF!</definedName>
    <definedName name="MSDP_noc_users" localSheetId="4">'[5]3.4 MSDP'!#REF!</definedName>
    <definedName name="MSDP_noc_users">'[5]3.4 MSDP'!#REF!</definedName>
    <definedName name="MSDP_non_VMWare_applications" localSheetId="9">'[5]3.4 MSDP'!#REF!</definedName>
    <definedName name="MSDP_non_VMWare_applications" localSheetId="6">'[5]3.4 MSDP'!#REF!</definedName>
    <definedName name="MSDP_non_VMWare_applications" localSheetId="4">'[5]3.4 MSDP'!#REF!</definedName>
    <definedName name="MSDP_non_VMWare_applications">'[5]3.4 MSDP'!#REF!</definedName>
    <definedName name="MSDP_prices" localSheetId="9">'[5]Price sheet'!#REF!</definedName>
    <definedName name="MSDP_prices" localSheetId="6">'[5]Price sheet'!#REF!</definedName>
    <definedName name="MSDP_prices" localSheetId="4">'[5]Price sheet'!#REF!</definedName>
    <definedName name="MSDP_prices">'[5]Price sheet'!#REF!</definedName>
    <definedName name="MSDP_project_costs" localSheetId="9">'[5]3.4 MSDP'!#REF!</definedName>
    <definedName name="MSDP_project_costs" localSheetId="6">'[5]3.4 MSDP'!#REF!</definedName>
    <definedName name="MSDP_project_costs" localSheetId="4">'[5]3.4 MSDP'!#REF!</definedName>
    <definedName name="MSDP_project_costs">'[5]3.4 MSDP'!#REF!</definedName>
    <definedName name="MSDP_project_costs_breakdown" localSheetId="9">'[5]Support sheet'!#REF!</definedName>
    <definedName name="MSDP_project_costs_breakdown" localSheetId="6">'[5]Support sheet'!#REF!</definedName>
    <definedName name="MSDP_project_costs_breakdown" localSheetId="4">'[5]Support sheet'!#REF!</definedName>
    <definedName name="MSDP_project_costs_breakdown">'[5]Support sheet'!#REF!</definedName>
    <definedName name="MSDP_project_costs_BUGS" localSheetId="9">'[5]Calculations 1'!#REF!</definedName>
    <definedName name="MSDP_project_costs_BUGS" localSheetId="6">'[5]Calculations 1'!#REF!</definedName>
    <definedName name="MSDP_project_costs_BUGS" localSheetId="4">'[5]Calculations 1'!#REF!</definedName>
    <definedName name="MSDP_project_costs_BUGS">'[5]Calculations 1'!#REF!</definedName>
    <definedName name="MSDP_project_costs_MU" localSheetId="9">'[5]Calculations 1'!#REF!</definedName>
    <definedName name="MSDP_project_costs_MU" localSheetId="6">'[5]Calculations 1'!#REF!</definedName>
    <definedName name="MSDP_project_costs_MU" localSheetId="4">'[5]Calculations 1'!#REF!</definedName>
    <definedName name="MSDP_project_costs_MU">'[5]Calculations 1'!#REF!</definedName>
    <definedName name="MSDP_running_costs_breakdown" localSheetId="9">'[5]Support sheet'!#REF!</definedName>
    <definedName name="MSDP_running_costs_breakdown" localSheetId="6">'[5]Support sheet'!#REF!</definedName>
    <definedName name="MSDP_running_costs_breakdown" localSheetId="4">'[5]Support sheet'!#REF!</definedName>
    <definedName name="MSDP_running_costs_breakdown">'[5]Support sheet'!#REF!</definedName>
    <definedName name="MSDP_scope">[5]Introduction!$B$87</definedName>
    <definedName name="MSDP_section_0">'[5]3.4 MSDP'!$C$1:$C$2</definedName>
    <definedName name="MSDP_section_1">'[5]3.4 MSDP'!$B$4</definedName>
    <definedName name="MSDP_section_2" localSheetId="12">'[5]3.4 MSDP'!#REF!</definedName>
    <definedName name="MSDP_section_2" localSheetId="9">'[5]3.4 MSDP'!#REF!</definedName>
    <definedName name="MSDP_section_2" localSheetId="6">'[5]3.4 MSDP'!#REF!</definedName>
    <definedName name="MSDP_section_2" localSheetId="4">'[5]3.4 MSDP'!#REF!</definedName>
    <definedName name="MSDP_section_2" localSheetId="10">'[5]3.4 MSDP'!#REF!</definedName>
    <definedName name="MSDP_section_2">'[5]3.4 MSDP'!#REF!</definedName>
    <definedName name="MSDP_section_3" localSheetId="12">'[5]3.4 MSDP'!#REF!</definedName>
    <definedName name="MSDP_section_3" localSheetId="9">'[5]3.4 MSDP'!#REF!</definedName>
    <definedName name="MSDP_section_3" localSheetId="6">'[5]3.4 MSDP'!#REF!</definedName>
    <definedName name="MSDP_section_3" localSheetId="4">'[5]3.4 MSDP'!#REF!</definedName>
    <definedName name="MSDP_section_3" localSheetId="10">'[5]3.4 MSDP'!#REF!</definedName>
    <definedName name="MSDP_section_3">'[5]3.4 MSDP'!#REF!</definedName>
    <definedName name="MSDP_tools_annual_running_cost" localSheetId="12">'[5]3.4 MSDP'!#REF!</definedName>
    <definedName name="MSDP_tools_annual_running_cost" localSheetId="9">'[5]3.4 MSDP'!#REF!</definedName>
    <definedName name="MSDP_tools_annual_running_cost" localSheetId="6">'[5]3.4 MSDP'!#REF!</definedName>
    <definedName name="MSDP_tools_annual_running_cost" localSheetId="4">'[5]3.4 MSDP'!#REF!</definedName>
    <definedName name="MSDP_tools_annual_running_cost" localSheetId="10">'[5]3.4 MSDP'!#REF!</definedName>
    <definedName name="MSDP_tools_annual_running_cost">'[5]3.4 MSDP'!#REF!</definedName>
    <definedName name="MSDP_transmission_cost_running" localSheetId="12">'[5]3.4 MSDP'!#REF!</definedName>
    <definedName name="MSDP_transmission_cost_running" localSheetId="9">'[5]3.4 MSDP'!#REF!</definedName>
    <definedName name="MSDP_transmission_cost_running" localSheetId="6">'[5]3.4 MSDP'!#REF!</definedName>
    <definedName name="MSDP_transmission_cost_running" localSheetId="4">'[5]3.4 MSDP'!#REF!</definedName>
    <definedName name="MSDP_transmission_cost_running" localSheetId="10">'[5]3.4 MSDP'!#REF!</definedName>
    <definedName name="MSDP_transmission_cost_running">'[5]3.4 MSDP'!#REF!</definedName>
    <definedName name="MSDP_users_annual" localSheetId="9">'[5]Calculations 1'!#REF!</definedName>
    <definedName name="MSDP_users_annual" localSheetId="6">'[5]Calculations 1'!#REF!</definedName>
    <definedName name="MSDP_users_annual" localSheetId="4">'[5]Calculations 1'!#REF!</definedName>
    <definedName name="MSDP_users_annual">'[5]Calculations 1'!#REF!</definedName>
    <definedName name="MSS">#N/A</definedName>
    <definedName name="MSS_2">#N/A</definedName>
    <definedName name="Mth">[9]KPIs!$D$6</definedName>
    <definedName name="MU" localSheetId="12">OFFSET([27]List!$B$2, 0, 0, COUNTA([27]List!$B$2:$B$100),1)</definedName>
    <definedName name="MU" localSheetId="10">OFFSET([27]List!$B$2, 0, 0, COUNTA([27]List!$B$2:$B$100),1)</definedName>
    <definedName name="MU">OFFSET([28]List!$B$2, 0, 0, COUNTA([28]List!$B$2:$B$100),1)</definedName>
    <definedName name="MU_costs_Y1">'[5]2.1 Staff scen &amp; central costs'!$F$68</definedName>
    <definedName name="MU_costs_Y10">'[5]2.1 Staff scen &amp; central costs'!$O$68</definedName>
    <definedName name="MU_costs_Y2">'[5]2.1 Staff scen &amp; central costs'!$G$68</definedName>
    <definedName name="MU_costs_Y3">'[5]2.1 Staff scen &amp; central costs'!$H$68</definedName>
    <definedName name="MU_costs_Y4">'[5]2.1 Staff scen &amp; central costs'!$I$68</definedName>
    <definedName name="MU_costs_Y5">'[5]2.1 Staff scen &amp; central costs'!$J$68</definedName>
    <definedName name="MU_costs_Y6">'[5]2.1 Staff scen &amp; central costs'!$K$68</definedName>
    <definedName name="MU_costs_Y7">'[5]2.1 Staff scen &amp; central costs'!$L$68</definedName>
    <definedName name="MU_costs_Y8">'[5]2.1 Staff scen &amp; central costs'!$M$68</definedName>
    <definedName name="MU_costs_Y9">'[5]2.1 Staff scen &amp; central costs'!$N$68</definedName>
    <definedName name="MU_OH_annual_P1">[5]Calculations!$G$164</definedName>
    <definedName name="MU_OH_annual_P2">[5]Calculations!$G$165</definedName>
    <definedName name="MU_OH_IT_cost_per_person_Y1">'[5]2.1 Staff scen &amp; central costs'!$F$66</definedName>
    <definedName name="MU_OH_IT_cost_per_person_Y10">'[5]2.1 Staff scen &amp; central costs'!$O$66</definedName>
    <definedName name="MU_OH_IT_cost_per_person_Y2">'[5]2.1 Staff scen &amp; central costs'!$G$66</definedName>
    <definedName name="MU_OH_IT_cost_per_person_Y3">'[5]2.1 Staff scen &amp; central costs'!$H$66</definedName>
    <definedName name="MU_OH_IT_cost_per_person_Y4">'[5]2.1 Staff scen &amp; central costs'!$I$66</definedName>
    <definedName name="MU_OH_IT_cost_per_person_Y5">'[5]2.1 Staff scen &amp; central costs'!$J$66</definedName>
    <definedName name="MU_OH_IT_cost_per_person_Y6">'[5]2.1 Staff scen &amp; central costs'!$K$66</definedName>
    <definedName name="MU_OH_IT_cost_per_person_Y7">'[5]2.1 Staff scen &amp; central costs'!$L$66</definedName>
    <definedName name="MU_OH_IT_cost_per_person_Y8">'[5]2.1 Staff scen &amp; central costs'!$M$66</definedName>
    <definedName name="MU_OH_IT_cost_per_person_Y9">'[5]2.1 Staff scen &amp; central costs'!$N$66</definedName>
    <definedName name="Multi_Region_Header_Position">"#REF!"</definedName>
    <definedName name="Multi_Region_Header_Position_2">"#REF!"</definedName>
    <definedName name="MW_Channels__000" localSheetId="12">#REF!</definedName>
    <definedName name="MW_Channels__000" localSheetId="9">#REF!</definedName>
    <definedName name="MW_Channels__000" localSheetId="6">#REF!</definedName>
    <definedName name="MW_Channels__000" localSheetId="4">#REF!</definedName>
    <definedName name="MW_Channels__000" localSheetId="10">#REF!</definedName>
    <definedName name="MW_Channels__000">#REF!</definedName>
    <definedName name="MWP_add_price">'[5]Price sheet'!$I$61</definedName>
    <definedName name="MWP_cost">'[5]Price sheet'!$I$60</definedName>
    <definedName name="n">OFFSET([27]List!$A$2, 0, 0, COUNTA([27]List!$A$2:$A$100),1)</definedName>
    <definedName name="NB10hrs" localSheetId="12">[22]Input!$BA$156</definedName>
    <definedName name="NB10hrs">[22]Input!$BA$156</definedName>
    <definedName name="NB11hrs" localSheetId="12">[22]Input!$BF$156</definedName>
    <definedName name="NB11hrs">[22]Input!$BF$156</definedName>
    <definedName name="NB12hrs" localSheetId="12">[22]Input!$BK$156</definedName>
    <definedName name="NB12hrs">[22]Input!$BK$156</definedName>
    <definedName name="NB13hrs" localSheetId="12">[22]Input!$BP$156</definedName>
    <definedName name="NB13hrs">[22]Input!$BP$156</definedName>
    <definedName name="NB14hrs" localSheetId="12">[22]Input!$BU$156</definedName>
    <definedName name="NB14hrs">[22]Input!$BU$156</definedName>
    <definedName name="NB15hrs" localSheetId="12">[22]Input!$BZ$156</definedName>
    <definedName name="NB15hrs">[22]Input!$BZ$156</definedName>
    <definedName name="NB16hrs" localSheetId="12">[22]Input!$CE$156</definedName>
    <definedName name="NB16hrs">[22]Input!$CE$156</definedName>
    <definedName name="NB17hrs" localSheetId="12">[22]Input!$CJ$156</definedName>
    <definedName name="NB17hrs">[22]Input!$CJ$156</definedName>
    <definedName name="NB18hrs" localSheetId="12">[22]Input!$CO$156</definedName>
    <definedName name="NB18hrs">[22]Input!$CO$156</definedName>
    <definedName name="NB19hrs" localSheetId="12">[22]Input!$CT$156</definedName>
    <definedName name="NB19hrs">[22]Input!$CT$156</definedName>
    <definedName name="NB1hrs" localSheetId="12">[22]Input!$H$156</definedName>
    <definedName name="NB1hrs">[22]Input!$H$156</definedName>
    <definedName name="NB20hrs" localSheetId="12">[22]Input!$CY$156</definedName>
    <definedName name="NB20hrs">[22]Input!$CY$156</definedName>
    <definedName name="NB2hrs" localSheetId="12">[22]Input!$M$156</definedName>
    <definedName name="NB2hrs">[22]Input!$M$156</definedName>
    <definedName name="NB3hrs" localSheetId="12">[22]Input!$R$156</definedName>
    <definedName name="NB3hrs">[22]Input!$R$156</definedName>
    <definedName name="NB4hrs" localSheetId="12">[22]Input!$W$156</definedName>
    <definedName name="NB4hrs">[22]Input!$W$156</definedName>
    <definedName name="NB5hrs" localSheetId="12">[22]Input!$AB$156</definedName>
    <definedName name="NB5hrs">[22]Input!$AB$156</definedName>
    <definedName name="NB6hrs" localSheetId="12">[22]Input!$AG$156</definedName>
    <definedName name="NB6hrs">[22]Input!$AG$156</definedName>
    <definedName name="NB7hrs" localSheetId="12">[22]Input!$AL$156</definedName>
    <definedName name="NB7hrs">[22]Input!$AL$156</definedName>
    <definedName name="NB8hrs" localSheetId="12">[22]Input!$AQ$156</definedName>
    <definedName name="NB8hrs">[22]Input!$AQ$156</definedName>
    <definedName name="NB9hrs" localSheetId="12">[22]Input!$AV$156</definedName>
    <definedName name="NB9hrs">[22]Input!$AV$156</definedName>
    <definedName name="ND_AMR" localSheetId="12">[29]Sales!#REF!</definedName>
    <definedName name="ND_AMR" localSheetId="9">[29]Sales!#REF!</definedName>
    <definedName name="ND_AMR" localSheetId="6">[29]Sales!#REF!</definedName>
    <definedName name="ND_AMR" localSheetId="4">[29]Sales!#REF!</definedName>
    <definedName name="ND_AMR" localSheetId="10">[29]Sales!#REF!</definedName>
    <definedName name="ND_AMR">[29]Sales!#REF!</definedName>
    <definedName name="ND_EDGE" localSheetId="12">[29]Sales!#REF!</definedName>
    <definedName name="ND_EDGE" localSheetId="9">[29]Sales!#REF!</definedName>
    <definedName name="ND_EDGE" localSheetId="6">[29]Sales!#REF!</definedName>
    <definedName name="ND_EDGE" localSheetId="4">[29]Sales!#REF!</definedName>
    <definedName name="ND_EDGE" localSheetId="10">[29]Sales!#REF!</definedName>
    <definedName name="ND_EDGE">[29]Sales!#REF!</definedName>
    <definedName name="ND_HR" localSheetId="12">[29]Sales!#REF!</definedName>
    <definedName name="ND_HR" localSheetId="9">[29]Sales!#REF!</definedName>
    <definedName name="ND_HR" localSheetId="6">[29]Sales!#REF!</definedName>
    <definedName name="ND_HR" localSheetId="4">[29]Sales!#REF!</definedName>
    <definedName name="ND_HR" localSheetId="10">[29]Sales!#REF!</definedName>
    <definedName name="ND_HR">[29]Sales!#REF!</definedName>
    <definedName name="ND_USD_Erl_1" localSheetId="12">[29]Sales!#REF!</definedName>
    <definedName name="ND_USD_Erl_1" localSheetId="9">[29]Sales!#REF!</definedName>
    <definedName name="ND_USD_Erl_1" localSheetId="6">[29]Sales!#REF!</definedName>
    <definedName name="ND_USD_Erl_1" localSheetId="4">[29]Sales!#REF!</definedName>
    <definedName name="ND_USD_Erl_1" localSheetId="10">[29]Sales!#REF!</definedName>
    <definedName name="ND_USD_Erl_1">[29]Sales!#REF!</definedName>
    <definedName name="ND_USD_Erl_2" localSheetId="12">[29]Sales!#REF!</definedName>
    <definedName name="ND_USD_Erl_2" localSheetId="9">[29]Sales!#REF!</definedName>
    <definedName name="ND_USD_Erl_2" localSheetId="6">[29]Sales!#REF!</definedName>
    <definedName name="ND_USD_Erl_2" localSheetId="4">[29]Sales!#REF!</definedName>
    <definedName name="ND_USD_Erl_2">[29]Sales!#REF!</definedName>
    <definedName name="NetAct__2_">#N/A</definedName>
    <definedName name="NetAct__2__2">#N/A</definedName>
    <definedName name="NetAct_5_1_Expansion">#N/A</definedName>
    <definedName name="NetAct_5_1_Expansion_2">#N/A</definedName>
    <definedName name="NetAct_Upgrade__4_2__5_1_">#N/A</definedName>
    <definedName name="NetAct_Upgrade__4_2__5_1__2">#N/A</definedName>
    <definedName name="NetAct_Upgrade_4_2_to_5_1">#N/A</definedName>
    <definedName name="NetAct_Upgrade_4_2_to_5_1_2">#N/A</definedName>
    <definedName name="Network_operations_deal">'[5]1.1 Deal characteristics'!$C$11</definedName>
    <definedName name="Network_operations_name">'[5]1.1 Deal characteristics'!$B$11</definedName>
    <definedName name="New_hub?" localSheetId="12">'[5]3.4 MSDP'!#REF!</definedName>
    <definedName name="New_hub?" localSheetId="9">'[5]3.4 MSDP'!#REF!</definedName>
    <definedName name="New_hub?" localSheetId="6">'[5]3.4 MSDP'!#REF!</definedName>
    <definedName name="New_hub?" localSheetId="4">'[5]3.4 MSDP'!#REF!</definedName>
    <definedName name="New_hub?" localSheetId="10">'[5]3.4 MSDP'!#REF!</definedName>
    <definedName name="New_hub?">'[5]3.4 MSDP'!#REF!</definedName>
    <definedName name="NMS_SELECT" localSheetId="10">[4]NMS!$K$2:$K$4</definedName>
    <definedName name="NMS_SELECT">[4]NMS!$K$2:$K$4</definedName>
    <definedName name="No_only">'[5]Calculations 1'!$B$22</definedName>
    <definedName name="NoBlanksRange" localSheetId="12">#REF!</definedName>
    <definedName name="NoBlanksRange" localSheetId="9">#REF!</definedName>
    <definedName name="NoBlanksRange" localSheetId="6">#REF!</definedName>
    <definedName name="NoBlanksRange" localSheetId="4">#REF!</definedName>
    <definedName name="NoBlanksRange" localSheetId="10">#REF!</definedName>
    <definedName name="NoBlanksRange">#REF!</definedName>
    <definedName name="NOC_roles">'[5]1.1 Deal characteristics'!$I$18</definedName>
    <definedName name="Non_cons_cash_flow" localSheetId="12">#REF!</definedName>
    <definedName name="Non_cons_cash_flow" localSheetId="9">#REF!</definedName>
    <definedName name="Non_cons_cash_flow" localSheetId="6">#REF!</definedName>
    <definedName name="Non_cons_cash_flow" localSheetId="4">#REF!</definedName>
    <definedName name="Non_cons_cash_flow" localSheetId="10">#REF!</definedName>
    <definedName name="Non_cons_cash_flow">#REF!</definedName>
    <definedName name="Nor.Web_balance_sheet" localSheetId="12">#REF!</definedName>
    <definedName name="Nor.Web_balance_sheet" localSheetId="9">#REF!</definedName>
    <definedName name="Nor.Web_balance_sheet" localSheetId="6">#REF!</definedName>
    <definedName name="Nor.Web_balance_sheet" localSheetId="4">#REF!</definedName>
    <definedName name="Nor.Web_balance_sheet" localSheetId="10">#REF!</definedName>
    <definedName name="Nor.Web_balance_sheet">#REF!</definedName>
    <definedName name="Nor.Web_cash_flow" localSheetId="12">#REF!</definedName>
    <definedName name="Nor.Web_cash_flow" localSheetId="9">#REF!</definedName>
    <definedName name="Nor.Web_cash_flow" localSheetId="6">#REF!</definedName>
    <definedName name="Nor.Web_cash_flow" localSheetId="4">#REF!</definedName>
    <definedName name="Nor.Web_cash_flow" localSheetId="10">#REF!</definedName>
    <definedName name="Nor.Web_cash_flow">#REF!</definedName>
    <definedName name="Nor.Web_profit_and_loss" localSheetId="9">#REF!</definedName>
    <definedName name="Nor.Web_profit_and_loss" localSheetId="6">#REF!</definedName>
    <definedName name="Nor.Web_profit_and_loss" localSheetId="4">#REF!</definedName>
    <definedName name="Nor.Web_profit_and_loss">#REF!</definedName>
    <definedName name="NPI_AMR" localSheetId="12">[29]Sales!#REF!</definedName>
    <definedName name="NPI_AMR" localSheetId="9">[29]Sales!#REF!</definedName>
    <definedName name="NPI_AMR" localSheetId="6">[29]Sales!#REF!</definedName>
    <definedName name="NPI_AMR" localSheetId="4">[29]Sales!#REF!</definedName>
    <definedName name="NPI_AMR" localSheetId="10">[29]Sales!#REF!</definedName>
    <definedName name="NPI_AMR">[29]Sales!#REF!</definedName>
    <definedName name="NPI_BASE" localSheetId="12">[7]Input!#REF!</definedName>
    <definedName name="NPI_BASE" localSheetId="9">[7]Input!#REF!</definedName>
    <definedName name="NPI_BASE" localSheetId="6">[7]Input!#REF!</definedName>
    <definedName name="NPI_BASE" localSheetId="4">[7]Input!#REF!</definedName>
    <definedName name="NPI_BASE" localSheetId="10">[7]Input!#REF!</definedName>
    <definedName name="NPI_BASE">[7]Input!#REF!</definedName>
    <definedName name="NPI_EDGE" localSheetId="12">[29]Sales!#REF!</definedName>
    <definedName name="NPI_EDGE" localSheetId="9">[29]Sales!#REF!</definedName>
    <definedName name="NPI_EDGE" localSheetId="6">[29]Sales!#REF!</definedName>
    <definedName name="NPI_EDGE" localSheetId="4">[29]Sales!#REF!</definedName>
    <definedName name="NPI_EDGE" localSheetId="10">[29]Sales!#REF!</definedName>
    <definedName name="NPI_EDGE">[29]Sales!#REF!</definedName>
    <definedName name="NPI_HR" localSheetId="12">[29]Sales!#REF!</definedName>
    <definedName name="NPI_HR" localSheetId="9">[29]Sales!#REF!</definedName>
    <definedName name="NPI_HR" localSheetId="6">[29]Sales!#REF!</definedName>
    <definedName name="NPI_HR" localSheetId="4">[29]Sales!#REF!</definedName>
    <definedName name="NPI_HR" localSheetId="10">[29]Sales!#REF!</definedName>
    <definedName name="NPI_HR">[29]Sales!#REF!</definedName>
    <definedName name="NPI_USD_Erl_2" localSheetId="12">[29]Sales!#REF!</definedName>
    <definedName name="NPI_USD_Erl_2" localSheetId="9">[29]Sales!#REF!</definedName>
    <definedName name="NPI_USD_Erl_2" localSheetId="6">[29]Sales!#REF!</definedName>
    <definedName name="NPI_USD_Erl_2" localSheetId="4">[29]Sales!#REF!</definedName>
    <definedName name="NPI_USD_Erl_2">[29]Sales!#REF!</definedName>
    <definedName name="NPIS_USD_ERL_1" localSheetId="12">[29]Sales!#REF!</definedName>
    <definedName name="NPIS_USD_ERL_1" localSheetId="9">[29]Sales!#REF!</definedName>
    <definedName name="NPIS_USD_ERL_1" localSheetId="6">[29]Sales!#REF!</definedName>
    <definedName name="NPIS_USD_ERL_1" localSheetId="4">[29]Sales!#REF!</definedName>
    <definedName name="NPIS_USD_ERL_1">[29]Sales!#REF!</definedName>
    <definedName name="NRO_AMR" localSheetId="12">[29]Sales!#REF!</definedName>
    <definedName name="NRO_AMR" localSheetId="9">[29]Sales!#REF!</definedName>
    <definedName name="NRO_AMR" localSheetId="6">[29]Sales!#REF!</definedName>
    <definedName name="NRO_AMR" localSheetId="4">[29]Sales!#REF!</definedName>
    <definedName name="NRO_AMR">[29]Sales!#REF!</definedName>
    <definedName name="NRO_EDGE" localSheetId="12">[29]Sales!#REF!</definedName>
    <definedName name="NRO_EDGE" localSheetId="9">[29]Sales!#REF!</definedName>
    <definedName name="NRO_EDGE" localSheetId="6">[29]Sales!#REF!</definedName>
    <definedName name="NRO_EDGE" localSheetId="4">[29]Sales!#REF!</definedName>
    <definedName name="NRO_EDGE">[29]Sales!#REF!</definedName>
    <definedName name="NRO_HR" localSheetId="12">[29]Sales!#REF!</definedName>
    <definedName name="NRO_HR" localSheetId="9">[29]Sales!#REF!</definedName>
    <definedName name="NRO_HR" localSheetId="6">[29]Sales!#REF!</definedName>
    <definedName name="NRO_HR" localSheetId="4">[29]Sales!#REF!</definedName>
    <definedName name="NRO_HR">[29]Sales!#REF!</definedName>
    <definedName name="NRO_roles">'[5]Support sheet'!$B$185</definedName>
    <definedName name="NRO_USD_Erl_1" localSheetId="12">[29]Sales!#REF!</definedName>
    <definedName name="NRO_USD_Erl_1" localSheetId="9">[29]Sales!#REF!</definedName>
    <definedName name="NRO_USD_Erl_1" localSheetId="6">[29]Sales!#REF!</definedName>
    <definedName name="NRO_USD_Erl_1" localSheetId="4">[29]Sales!#REF!</definedName>
    <definedName name="NRO_USD_Erl_1" localSheetId="10">[29]Sales!#REF!</definedName>
    <definedName name="NRO_USD_Erl_1">[29]Sales!#REF!</definedName>
    <definedName name="NRO_USD_Erl_2" localSheetId="12">[29]Sales!#REF!</definedName>
    <definedName name="NRO_USD_Erl_2" localSheetId="9">[29]Sales!#REF!</definedName>
    <definedName name="NRO_USD_Erl_2" localSheetId="6">[29]Sales!#REF!</definedName>
    <definedName name="NRO_USD_Erl_2" localSheetId="4">[29]Sales!#REF!</definedName>
    <definedName name="NRO_USD_Erl_2" localSheetId="10">[29]Sales!#REF!</definedName>
    <definedName name="NRO_USD_Erl_2">[29]Sales!#REF!</definedName>
    <definedName name="Number_of_Insourced_IT_staff">'[5]2.1 Staff scen &amp; central costs'!$D$80</definedName>
    <definedName name="oct" localSheetId="12">#REF!</definedName>
    <definedName name="oct" localSheetId="9">#REF!</definedName>
    <definedName name="oct" localSheetId="6">#REF!</definedName>
    <definedName name="oct" localSheetId="4">#REF!</definedName>
    <definedName name="oct" localSheetId="10">#REF!</definedName>
    <definedName name="oct">#REF!</definedName>
    <definedName name="October" localSheetId="12">[6]Accruals!#REF!</definedName>
    <definedName name="October" localSheetId="9">[6]Accruals!#REF!</definedName>
    <definedName name="October" localSheetId="6">[6]Accruals!#REF!</definedName>
    <definedName name="October" localSheetId="4">[6]Accruals!#REF!</definedName>
    <definedName name="October" localSheetId="10">[6]Accruals!#REF!</definedName>
    <definedName name="October">[6]Accruals!#REF!</definedName>
    <definedName name="OPEXACCOUNTCODE" localSheetId="12">[8]Sheet1!$A$56:$A$104</definedName>
    <definedName name="OPEXACCOUNTCODE">[8]Sheet1!$A$56:$A$104</definedName>
    <definedName name="Other" localSheetId="12">#REF!</definedName>
    <definedName name="Other" localSheetId="9">#REF!</definedName>
    <definedName name="Other" localSheetId="6">#REF!</definedName>
    <definedName name="Other" localSheetId="4">#REF!</definedName>
    <definedName name="Other" localSheetId="10">#REF!</definedName>
    <definedName name="Other">#REF!</definedName>
    <definedName name="Out_of_scope">'[5]Calculations 1'!$B$33</definedName>
    <definedName name="Overtaken_IT_personnel_costs_annual">'[5]2.1 Staff scen &amp; central costs'!$E$80</definedName>
    <definedName name="P1_cost_percentage" localSheetId="12">#REF!</definedName>
    <definedName name="P1_cost_percentage" localSheetId="9">#REF!</definedName>
    <definedName name="P1_cost_percentage" localSheetId="6">#REF!</definedName>
    <definedName name="P1_cost_percentage" localSheetId="4">#REF!</definedName>
    <definedName name="P1_cost_percentage" localSheetId="10">#REF!</definedName>
    <definedName name="P1_cost_percentage">#REF!</definedName>
    <definedName name="Payphones__000" localSheetId="12">#REF!</definedName>
    <definedName name="Payphones__000" localSheetId="9">#REF!</definedName>
    <definedName name="Payphones__000" localSheetId="6">#REF!</definedName>
    <definedName name="Payphones__000" localSheetId="4">#REF!</definedName>
    <definedName name="Payphones__000" localSheetId="10">#REF!</definedName>
    <definedName name="Payphones__000">#REF!</definedName>
    <definedName name="PBX_Extensions__000" localSheetId="12">#REF!</definedName>
    <definedName name="PBX_Extensions__000" localSheetId="9">#REF!</definedName>
    <definedName name="PBX_Extensions__000" localSheetId="6">#REF!</definedName>
    <definedName name="PBX_Extensions__000" localSheetId="4">#REF!</definedName>
    <definedName name="PBX_Extensions__000" localSheetId="10">#REF!</definedName>
    <definedName name="PBX_Extensions__000">#REF!</definedName>
    <definedName name="PBX_KTS_Trunks__000" localSheetId="9">#REF!</definedName>
    <definedName name="PBX_KTS_Trunks__000" localSheetId="6">#REF!</definedName>
    <definedName name="PBX_KTS_Trunks__000" localSheetId="4">#REF!</definedName>
    <definedName name="PBX_KTS_Trunks__000">#REF!</definedName>
    <definedName name="PC_distribution_Desktop_1">'[5]Support sheet'!$C$59</definedName>
    <definedName name="PC_distribution_Desktop_2_lin">'[5]Support sheet'!$C$61</definedName>
    <definedName name="PC_distribution_Desktop_2_sol">'[5]Support sheet'!$C$62</definedName>
    <definedName name="PC_distribution_Desktop_2_win">'[5]Support sheet'!$C$60</definedName>
    <definedName name="PC_distribution_Laptop_1">'[5]Support sheet'!$C$63</definedName>
    <definedName name="PC_distribution_Laptop_2">'[5]Support sheet'!$C$64</definedName>
    <definedName name="PC_distribution_Laptop_lin">'[5]Support sheet'!$C$65</definedName>
    <definedName name="PE_BCS_Microwave_Radio_PDH_Systems__FlexiHopper_Hub__M_Hopper__SRAL_XD__HW_Phase1" localSheetId="12">[10]Discount_Cockpit!$I$113</definedName>
    <definedName name="PE_BCS_Microwave_Radio_PDH_Systems__FlexiHopper_Hub__M_Hopper__SRAL_XD__HW_Phase1">[10]Discount_Cockpit!$I$113</definedName>
    <definedName name="PE_BCS_Microwave_Radio_PDH_Systems__FlexiHopper_Hub__M_Hopper__SRAL_XD__HW_Phase10" localSheetId="12">[10]Discount_Cockpit!$R$113</definedName>
    <definedName name="PE_BCS_Microwave_Radio_PDH_Systems__FlexiHopper_Hub__M_Hopper__SRAL_XD__HW_Phase10">[10]Discount_Cockpit!$R$113</definedName>
    <definedName name="PE_BCS_Microwave_Radio_PDH_Systems__FlexiHopper_Hub__M_Hopper__SRAL_XD__HW_Phase2" localSheetId="12">[10]Discount_Cockpit!$J$113</definedName>
    <definedName name="PE_BCS_Microwave_Radio_PDH_Systems__FlexiHopper_Hub__M_Hopper__SRAL_XD__HW_Phase2">[10]Discount_Cockpit!$J$113</definedName>
    <definedName name="PE_BCS_Microwave_Radio_PDH_Systems__FlexiHopper_Hub__M_Hopper__SRAL_XD__HW_Phase3" localSheetId="12">[10]Discount_Cockpit!$K$113</definedName>
    <definedName name="PE_BCS_Microwave_Radio_PDH_Systems__FlexiHopper_Hub__M_Hopper__SRAL_XD__HW_Phase3">[10]Discount_Cockpit!$K$113</definedName>
    <definedName name="PE_BCS_Microwave_Radio_PDH_Systems__FlexiHopper_Hub__M_Hopper__SRAL_XD__HW_Phase4" localSheetId="12">[10]Discount_Cockpit!$L$113</definedName>
    <definedName name="PE_BCS_Microwave_Radio_PDH_Systems__FlexiHopper_Hub__M_Hopper__SRAL_XD__HW_Phase4">[10]Discount_Cockpit!$L$113</definedName>
    <definedName name="PE_BCS_Microwave_Radio_PDH_Systems__FlexiHopper_Hub__M_Hopper__SRAL_XD__HW_Phase5" localSheetId="12">[10]Discount_Cockpit!$M$113</definedName>
    <definedName name="PE_BCS_Microwave_Radio_PDH_Systems__FlexiHopper_Hub__M_Hopper__SRAL_XD__HW_Phase5">[10]Discount_Cockpit!$M$113</definedName>
    <definedName name="PE_BCS_Microwave_Radio_PDH_Systems__FlexiHopper_Hub__M_Hopper__SRAL_XD__HW_Phase6" localSheetId="12">[10]Discount_Cockpit!$N$113</definedName>
    <definedName name="PE_BCS_Microwave_Radio_PDH_Systems__FlexiHopper_Hub__M_Hopper__SRAL_XD__HW_Phase6">[10]Discount_Cockpit!$N$113</definedName>
    <definedName name="PE_BCS_Microwave_Radio_PDH_Systems__FlexiHopper_Hub__M_Hopper__SRAL_XD__HW_Phase7" localSheetId="12">[10]Discount_Cockpit!$O$113</definedName>
    <definedName name="PE_BCS_Microwave_Radio_PDH_Systems__FlexiHopper_Hub__M_Hopper__SRAL_XD__HW_Phase7">[10]Discount_Cockpit!$O$113</definedName>
    <definedName name="PE_BCS_Microwave_Radio_PDH_Systems__FlexiHopper_Hub__M_Hopper__SRAL_XD__HW_Phase8" localSheetId="12">[10]Discount_Cockpit!$P$113</definedName>
    <definedName name="PE_BCS_Microwave_Radio_PDH_Systems__FlexiHopper_Hub__M_Hopper__SRAL_XD__HW_Phase8">[10]Discount_Cockpit!$P$113</definedName>
    <definedName name="PE_BCS_Microwave_Radio_PDH_Systems__FlexiHopper_Hub__M_Hopper__SRAL_XD__HW_Phase9" localSheetId="12">[10]Discount_Cockpit!$Q$113</definedName>
    <definedName name="PE_BCS_Microwave_Radio_PDH_Systems__FlexiHopper_Hub__M_Hopper__SRAL_XD__HW_Phase9">[10]Discount_Cockpit!$Q$113</definedName>
    <definedName name="PE_BCS_Microwave_Radio_PDH_Systems__FlexiHopper_Hub__M_Hopper__SRAL_XD__SW_Phase1" localSheetId="12">[10]Discount_Cockpit!$I$115</definedName>
    <definedName name="PE_BCS_Microwave_Radio_PDH_Systems__FlexiHopper_Hub__M_Hopper__SRAL_XD__SW_Phase1">[10]Discount_Cockpit!$I$115</definedName>
    <definedName name="PE_BCS_Microwave_Radio_PDH_Systems__FlexiHopper_Hub__M_Hopper__SRAL_XD__SW_Phase10" localSheetId="12">[10]Discount_Cockpit!$R$115</definedName>
    <definedName name="PE_BCS_Microwave_Radio_PDH_Systems__FlexiHopper_Hub__M_Hopper__SRAL_XD__SW_Phase10">[10]Discount_Cockpit!$R$115</definedName>
    <definedName name="PE_BCS_Microwave_Radio_PDH_Systems__FlexiHopper_Hub__M_Hopper__SRAL_XD__SW_Phase2" localSheetId="12">[10]Discount_Cockpit!$J$115</definedName>
    <definedName name="PE_BCS_Microwave_Radio_PDH_Systems__FlexiHopper_Hub__M_Hopper__SRAL_XD__SW_Phase2">[10]Discount_Cockpit!$J$115</definedName>
    <definedName name="PE_BCS_Microwave_Radio_PDH_Systems__FlexiHopper_Hub__M_Hopper__SRAL_XD__SW_Phase3" localSheetId="12">[10]Discount_Cockpit!$K$115</definedName>
    <definedName name="PE_BCS_Microwave_Radio_PDH_Systems__FlexiHopper_Hub__M_Hopper__SRAL_XD__SW_Phase3">[10]Discount_Cockpit!$K$115</definedName>
    <definedName name="PE_BCS_Microwave_Radio_PDH_Systems__FlexiHopper_Hub__M_Hopper__SRAL_XD__SW_Phase4" localSheetId="12">[10]Discount_Cockpit!$L$115</definedName>
    <definedName name="PE_BCS_Microwave_Radio_PDH_Systems__FlexiHopper_Hub__M_Hopper__SRAL_XD__SW_Phase4">[10]Discount_Cockpit!$L$115</definedName>
    <definedName name="PE_BCS_Microwave_Radio_PDH_Systems__FlexiHopper_Hub__M_Hopper__SRAL_XD__SW_Phase5" localSheetId="12">[10]Discount_Cockpit!$M$115</definedName>
    <definedName name="PE_BCS_Microwave_Radio_PDH_Systems__FlexiHopper_Hub__M_Hopper__SRAL_XD__SW_Phase5">[10]Discount_Cockpit!$M$115</definedName>
    <definedName name="PE_BCS_Microwave_Radio_PDH_Systems__FlexiHopper_Hub__M_Hopper__SRAL_XD__SW_Phase6" localSheetId="12">[10]Discount_Cockpit!$N$115</definedName>
    <definedName name="PE_BCS_Microwave_Radio_PDH_Systems__FlexiHopper_Hub__M_Hopper__SRAL_XD__SW_Phase6">[10]Discount_Cockpit!$N$115</definedName>
    <definedName name="PE_BCS_Microwave_Radio_PDH_Systems__FlexiHopper_Hub__M_Hopper__SRAL_XD__SW_Phase7" localSheetId="12">[10]Discount_Cockpit!$O$115</definedName>
    <definedName name="PE_BCS_Microwave_Radio_PDH_Systems__FlexiHopper_Hub__M_Hopper__SRAL_XD__SW_Phase7">[10]Discount_Cockpit!$O$115</definedName>
    <definedName name="PE_BCS_Microwave_Radio_PDH_Systems__FlexiHopper_Hub__M_Hopper__SRAL_XD__SW_Phase8" localSheetId="12">[10]Discount_Cockpit!$P$115</definedName>
    <definedName name="PE_BCS_Microwave_Radio_PDH_Systems__FlexiHopper_Hub__M_Hopper__SRAL_XD__SW_Phase8">[10]Discount_Cockpit!$P$115</definedName>
    <definedName name="PE_BCS_Microwave_Radio_PDH_Systems__FlexiHopper_Hub__M_Hopper__SRAL_XD__SW_Phase9" localSheetId="12">[10]Discount_Cockpit!$Q$115</definedName>
    <definedName name="PE_BCS_Microwave_Radio_PDH_Systems__FlexiHopper_Hub__M_Hopper__SRAL_XD__SW_Phase9">[10]Discount_Cockpit!$Q$115</definedName>
    <definedName name="PE_CC_Converged_Internet_Connections_GGSN__Flexi_ISN__HW_Phase1" localSheetId="12">[10]Discount_Cockpit!$I$91</definedName>
    <definedName name="PE_CC_Converged_Internet_Connections_GGSN__Flexi_ISN__HW_Phase1">[10]Discount_Cockpit!$I$91</definedName>
    <definedName name="PE_CC_Converged_Internet_Connections_GGSN__Flexi_ISN__HW_Phase10" localSheetId="12">[10]Discount_Cockpit!$R$91</definedName>
    <definedName name="PE_CC_Converged_Internet_Connections_GGSN__Flexi_ISN__HW_Phase10">[10]Discount_Cockpit!$R$91</definedName>
    <definedName name="PE_CC_Converged_Internet_Connections_GGSN__Flexi_ISN__HW_Phase2" localSheetId="12">[10]Discount_Cockpit!$J$91</definedName>
    <definedName name="PE_CC_Converged_Internet_Connections_GGSN__Flexi_ISN__HW_Phase2">[10]Discount_Cockpit!$J$91</definedName>
    <definedName name="PE_CC_Converged_Internet_Connections_GGSN__Flexi_ISN__HW_Phase3" localSheetId="12">[10]Discount_Cockpit!$K$91</definedName>
    <definedName name="PE_CC_Converged_Internet_Connections_GGSN__Flexi_ISN__HW_Phase3">[10]Discount_Cockpit!$K$91</definedName>
    <definedName name="PE_CC_Converged_Internet_Connections_GGSN__Flexi_ISN__HW_Phase4" localSheetId="12">[10]Discount_Cockpit!$L$91</definedName>
    <definedName name="PE_CC_Converged_Internet_Connections_GGSN__Flexi_ISN__HW_Phase4">[10]Discount_Cockpit!$L$91</definedName>
    <definedName name="PE_CC_Converged_Internet_Connections_GGSN__Flexi_ISN__HW_Phase5" localSheetId="12">[10]Discount_Cockpit!$M$91</definedName>
    <definedName name="PE_CC_Converged_Internet_Connections_GGSN__Flexi_ISN__HW_Phase5">[10]Discount_Cockpit!$M$91</definedName>
    <definedName name="PE_CC_Converged_Internet_Connections_GGSN__Flexi_ISN__HW_Phase6" localSheetId="12">[10]Discount_Cockpit!$N$91</definedName>
    <definedName name="PE_CC_Converged_Internet_Connections_GGSN__Flexi_ISN__HW_Phase6">[10]Discount_Cockpit!$N$91</definedName>
    <definedName name="PE_CC_Converged_Internet_Connections_GGSN__Flexi_ISN__HW_Phase7" localSheetId="12">[10]Discount_Cockpit!$O$91</definedName>
    <definedName name="PE_CC_Converged_Internet_Connections_GGSN__Flexi_ISN__HW_Phase7">[10]Discount_Cockpit!$O$91</definedName>
    <definedName name="PE_CC_Converged_Internet_Connections_GGSN__Flexi_ISN__HW_Phase8" localSheetId="12">[10]Discount_Cockpit!$P$91</definedName>
    <definedName name="PE_CC_Converged_Internet_Connections_GGSN__Flexi_ISN__HW_Phase8">[10]Discount_Cockpit!$P$91</definedName>
    <definedName name="PE_CC_Converged_Internet_Connections_GGSN__Flexi_ISN__HW_Phase9" localSheetId="12">[10]Discount_Cockpit!$Q$91</definedName>
    <definedName name="PE_CC_Converged_Internet_Connections_GGSN__Flexi_ISN__HW_Phase9">[10]Discount_Cockpit!$Q$91</definedName>
    <definedName name="PE_CC_Converged_Internet_Connections_GGSN__Flexi_ISN__SW_Phase1" localSheetId="12">[10]Discount_Cockpit!$I$93</definedName>
    <definedName name="PE_CC_Converged_Internet_Connections_GGSN__Flexi_ISN__SW_Phase1">[10]Discount_Cockpit!$I$93</definedName>
    <definedName name="PE_CC_Converged_Internet_Connections_GGSN__Flexi_ISN__SW_Phase10" localSheetId="12">[10]Discount_Cockpit!$R$93</definedName>
    <definedName name="PE_CC_Converged_Internet_Connections_GGSN__Flexi_ISN__SW_Phase10">[10]Discount_Cockpit!$R$93</definedName>
    <definedName name="PE_CC_Converged_Internet_Connections_GGSN__Flexi_ISN__SW_Phase2" localSheetId="12">[10]Discount_Cockpit!$J$93</definedName>
    <definedName name="PE_CC_Converged_Internet_Connections_GGSN__Flexi_ISN__SW_Phase2">[10]Discount_Cockpit!$J$93</definedName>
    <definedName name="PE_CC_Converged_Internet_Connections_GGSN__Flexi_ISN__SW_Phase3" localSheetId="12">[10]Discount_Cockpit!$K$93</definedName>
    <definedName name="PE_CC_Converged_Internet_Connections_GGSN__Flexi_ISN__SW_Phase3">[10]Discount_Cockpit!$K$93</definedName>
    <definedName name="PE_CC_Converged_Internet_Connections_GGSN__Flexi_ISN__SW_Phase4" localSheetId="12">[10]Discount_Cockpit!$L$93</definedName>
    <definedName name="PE_CC_Converged_Internet_Connections_GGSN__Flexi_ISN__SW_Phase4">[10]Discount_Cockpit!$L$93</definedName>
    <definedName name="PE_CC_Converged_Internet_Connections_GGSN__Flexi_ISN__SW_Phase5" localSheetId="12">[10]Discount_Cockpit!$M$93</definedName>
    <definedName name="PE_CC_Converged_Internet_Connections_GGSN__Flexi_ISN__SW_Phase5">[10]Discount_Cockpit!$M$93</definedName>
    <definedName name="PE_CC_Converged_Internet_Connections_GGSN__Flexi_ISN__SW_Phase6" localSheetId="12">[10]Discount_Cockpit!$N$93</definedName>
    <definedName name="PE_CC_Converged_Internet_Connections_GGSN__Flexi_ISN__SW_Phase6">[10]Discount_Cockpit!$N$93</definedName>
    <definedName name="PE_CC_Converged_Internet_Connections_GGSN__Flexi_ISN__SW_Phase7" localSheetId="12">[10]Discount_Cockpit!$O$93</definedName>
    <definedName name="PE_CC_Converged_Internet_Connections_GGSN__Flexi_ISN__SW_Phase7">[10]Discount_Cockpit!$O$93</definedName>
    <definedName name="PE_CC_Converged_Internet_Connections_GGSN__Flexi_ISN__SW_Phase8" localSheetId="12">[10]Discount_Cockpit!$P$93</definedName>
    <definedName name="PE_CC_Converged_Internet_Connections_GGSN__Flexi_ISN__SW_Phase8">[10]Discount_Cockpit!$P$93</definedName>
    <definedName name="PE_CC_Converged_Internet_Connections_GGSN__Flexi_ISN__SW_Phase9" localSheetId="12">[10]Discount_Cockpit!$Q$93</definedName>
    <definedName name="PE_CC_Converged_Internet_Connections_GGSN__Flexi_ISN__SW_Phase9">[10]Discount_Cockpit!$Q$93</definedName>
    <definedName name="PE_CC_Converged_Internet_Connections_SGSN_HW_Phase1" localSheetId="12">[10]Discount_Cockpit!$I$86</definedName>
    <definedName name="PE_CC_Converged_Internet_Connections_SGSN_HW_Phase1">[10]Discount_Cockpit!$I$86</definedName>
    <definedName name="PE_CC_Converged_Internet_Connections_SGSN_HW_Phase10" localSheetId="12">[10]Discount_Cockpit!$R$86</definedName>
    <definedName name="PE_CC_Converged_Internet_Connections_SGSN_HW_Phase10">[10]Discount_Cockpit!$R$86</definedName>
    <definedName name="PE_CC_Converged_Internet_Connections_SGSN_HW_Phase2" localSheetId="12">[10]Discount_Cockpit!$J$86</definedName>
    <definedName name="PE_CC_Converged_Internet_Connections_SGSN_HW_Phase2">[10]Discount_Cockpit!$J$86</definedName>
    <definedName name="PE_CC_Converged_Internet_Connections_SGSN_HW_Phase3" localSheetId="12">[10]Discount_Cockpit!$K$86</definedName>
    <definedName name="PE_CC_Converged_Internet_Connections_SGSN_HW_Phase3">[10]Discount_Cockpit!$K$86</definedName>
    <definedName name="PE_CC_Converged_Internet_Connections_SGSN_HW_Phase4" localSheetId="12">[10]Discount_Cockpit!$L$86</definedName>
    <definedName name="PE_CC_Converged_Internet_Connections_SGSN_HW_Phase4">[10]Discount_Cockpit!$L$86</definedName>
    <definedName name="PE_CC_Converged_Internet_Connections_SGSN_HW_Phase5" localSheetId="12">[10]Discount_Cockpit!$M$86</definedName>
    <definedName name="PE_CC_Converged_Internet_Connections_SGSN_HW_Phase5">[10]Discount_Cockpit!$M$86</definedName>
    <definedName name="PE_CC_Converged_Internet_Connections_SGSN_HW_Phase6" localSheetId="12">[10]Discount_Cockpit!$N$86</definedName>
    <definedName name="PE_CC_Converged_Internet_Connections_SGSN_HW_Phase6">[10]Discount_Cockpit!$N$86</definedName>
    <definedName name="PE_CC_Converged_Internet_Connections_SGSN_HW_Phase7" localSheetId="12">[10]Discount_Cockpit!$O$86</definedName>
    <definedName name="PE_CC_Converged_Internet_Connections_SGSN_HW_Phase7">[10]Discount_Cockpit!$O$86</definedName>
    <definedName name="PE_CC_Converged_Internet_Connections_SGSN_HW_Phase8" localSheetId="12">[10]Discount_Cockpit!$P$86</definedName>
    <definedName name="PE_CC_Converged_Internet_Connections_SGSN_HW_Phase8">[10]Discount_Cockpit!$P$86</definedName>
    <definedName name="PE_CC_Converged_Internet_Connections_SGSN_HW_Phase9" localSheetId="12">[10]Discount_Cockpit!$Q$86</definedName>
    <definedName name="PE_CC_Converged_Internet_Connections_SGSN_HW_Phase9">[10]Discount_Cockpit!$Q$86</definedName>
    <definedName name="PE_CC_Converged_Internet_Connections_SGSN_SW_Phase1" localSheetId="12">[10]Discount_Cockpit!$I$88</definedName>
    <definedName name="PE_CC_Converged_Internet_Connections_SGSN_SW_Phase1">[10]Discount_Cockpit!$I$88</definedName>
    <definedName name="PE_CC_Converged_Internet_Connections_SGSN_SW_Phase10" localSheetId="12">[10]Discount_Cockpit!$R$88</definedName>
    <definedName name="PE_CC_Converged_Internet_Connections_SGSN_SW_Phase10">[10]Discount_Cockpit!$R$88</definedName>
    <definedName name="PE_CC_Converged_Internet_Connections_SGSN_SW_Phase2" localSheetId="12">[10]Discount_Cockpit!$J$88</definedName>
    <definedName name="PE_CC_Converged_Internet_Connections_SGSN_SW_Phase2">[10]Discount_Cockpit!$J$88</definedName>
    <definedName name="PE_CC_Converged_Internet_Connections_SGSN_SW_Phase3" localSheetId="12">[10]Discount_Cockpit!$K$88</definedName>
    <definedName name="PE_CC_Converged_Internet_Connections_SGSN_SW_Phase3">[10]Discount_Cockpit!$K$88</definedName>
    <definedName name="PE_CC_Converged_Internet_Connections_SGSN_SW_Phase4" localSheetId="12">[10]Discount_Cockpit!$L$88</definedName>
    <definedName name="PE_CC_Converged_Internet_Connections_SGSN_SW_Phase4">[10]Discount_Cockpit!$L$88</definedName>
    <definedName name="PE_CC_Converged_Internet_Connections_SGSN_SW_Phase5" localSheetId="12">[10]Discount_Cockpit!$M$88</definedName>
    <definedName name="PE_CC_Converged_Internet_Connections_SGSN_SW_Phase5">[10]Discount_Cockpit!$M$88</definedName>
    <definedName name="PE_CC_Converged_Internet_Connections_SGSN_SW_Phase6" localSheetId="12">[10]Discount_Cockpit!$N$88</definedName>
    <definedName name="PE_CC_Converged_Internet_Connections_SGSN_SW_Phase6">[10]Discount_Cockpit!$N$88</definedName>
    <definedName name="PE_CC_Converged_Internet_Connections_SGSN_SW_Phase7" localSheetId="12">[10]Discount_Cockpit!$O$88</definedName>
    <definedName name="PE_CC_Converged_Internet_Connections_SGSN_SW_Phase7">[10]Discount_Cockpit!$O$88</definedName>
    <definedName name="PE_CC_Converged_Internet_Connections_SGSN_SW_Phase8" localSheetId="12">[10]Discount_Cockpit!$P$88</definedName>
    <definedName name="PE_CC_Converged_Internet_Connections_SGSN_SW_Phase8">[10]Discount_Cockpit!$P$88</definedName>
    <definedName name="PE_CC_Converged_Internet_Connections_SGSN_SW_Phase9" localSheetId="12">[10]Discount_Cockpit!$Q$88</definedName>
    <definedName name="PE_CC_Converged_Internet_Connections_SGSN_SW_Phase9">[10]Discount_Cockpit!$Q$88</definedName>
    <definedName name="PE_CC_Media_Gateways_Flexi_Network_Server_HW_Phase1" localSheetId="12">[11]Discount_Cockpit!$I$47</definedName>
    <definedName name="PE_CC_Media_Gateways_Flexi_Network_Server_HW_Phase1">[11]Discount_Cockpit!$I$47</definedName>
    <definedName name="PE_CC_Media_Gateways_Flexi_Network_Server_HW_Phase10" localSheetId="12">[11]Discount_Cockpit!$R$47</definedName>
    <definedName name="PE_CC_Media_Gateways_Flexi_Network_Server_HW_Phase10">[11]Discount_Cockpit!$R$47</definedName>
    <definedName name="PE_CC_Media_Gateways_Flexi_Network_Server_HW_Phase2" localSheetId="12">[11]Discount_Cockpit!$J$47</definedName>
    <definedName name="PE_CC_Media_Gateways_Flexi_Network_Server_HW_Phase2">[11]Discount_Cockpit!$J$47</definedName>
    <definedName name="PE_CC_Media_Gateways_Flexi_Network_Server_HW_Phase3" localSheetId="12">[11]Discount_Cockpit!$K$47</definedName>
    <definedName name="PE_CC_Media_Gateways_Flexi_Network_Server_HW_Phase3">[11]Discount_Cockpit!$K$47</definedName>
    <definedName name="PE_CC_Media_Gateways_Flexi_Network_Server_HW_Phase4" localSheetId="12">[11]Discount_Cockpit!$L$47</definedName>
    <definedName name="PE_CC_Media_Gateways_Flexi_Network_Server_HW_Phase4">[11]Discount_Cockpit!$L$47</definedName>
    <definedName name="PE_CC_Media_Gateways_Flexi_Network_Server_HW_Phase5" localSheetId="12">[11]Discount_Cockpit!$M$47</definedName>
    <definedName name="PE_CC_Media_Gateways_Flexi_Network_Server_HW_Phase5">[11]Discount_Cockpit!$M$47</definedName>
    <definedName name="PE_CC_Media_Gateways_Flexi_Network_Server_HW_Phase6" localSheetId="12">[11]Discount_Cockpit!$N$47</definedName>
    <definedName name="PE_CC_Media_Gateways_Flexi_Network_Server_HW_Phase6">[11]Discount_Cockpit!$N$47</definedName>
    <definedName name="PE_CC_Media_Gateways_Flexi_Network_Server_HW_Phase7" localSheetId="12">[11]Discount_Cockpit!$O$47</definedName>
    <definedName name="PE_CC_Media_Gateways_Flexi_Network_Server_HW_Phase7">[11]Discount_Cockpit!$O$47</definedName>
    <definedName name="PE_CC_Media_Gateways_Flexi_Network_Server_HW_Phase8" localSheetId="12">[11]Discount_Cockpit!$P$47</definedName>
    <definedName name="PE_CC_Media_Gateways_Flexi_Network_Server_HW_Phase8">[11]Discount_Cockpit!$P$47</definedName>
    <definedName name="PE_CC_Media_Gateways_Flexi_Network_Server_HW_Phase9" localSheetId="12">[11]Discount_Cockpit!$Q$47</definedName>
    <definedName name="PE_CC_Media_Gateways_Flexi_Network_Server_HW_Phase9">[11]Discount_Cockpit!$Q$47</definedName>
    <definedName name="PE_CC_Media_Gateways_Flexi_Network_Server_SW_Phase1" localSheetId="12">[11]Discount_Cockpit!$I$49</definedName>
    <definedName name="PE_CC_Media_Gateways_Flexi_Network_Server_SW_Phase1">[11]Discount_Cockpit!$I$49</definedName>
    <definedName name="PE_CC_Media_Gateways_Flexi_Network_Server_SW_Phase10" localSheetId="12">[11]Discount_Cockpit!$R$49</definedName>
    <definedName name="PE_CC_Media_Gateways_Flexi_Network_Server_SW_Phase10">[11]Discount_Cockpit!$R$49</definedName>
    <definedName name="PE_CC_Media_Gateways_Flexi_Network_Server_SW_Phase2" localSheetId="12">[11]Discount_Cockpit!$J$49</definedName>
    <definedName name="PE_CC_Media_Gateways_Flexi_Network_Server_SW_Phase2">[11]Discount_Cockpit!$J$49</definedName>
    <definedName name="PE_CC_Media_Gateways_Flexi_Network_Server_SW_Phase3" localSheetId="12">[11]Discount_Cockpit!$K$49</definedName>
    <definedName name="PE_CC_Media_Gateways_Flexi_Network_Server_SW_Phase3">[11]Discount_Cockpit!$K$49</definedName>
    <definedName name="PE_CC_Media_Gateways_Flexi_Network_Server_SW_Phase4" localSheetId="12">[11]Discount_Cockpit!$L$49</definedName>
    <definedName name="PE_CC_Media_Gateways_Flexi_Network_Server_SW_Phase4">[11]Discount_Cockpit!$L$49</definedName>
    <definedName name="PE_CC_Media_Gateways_Flexi_Network_Server_SW_Phase5" localSheetId="12">[11]Discount_Cockpit!$M$49</definedName>
    <definedName name="PE_CC_Media_Gateways_Flexi_Network_Server_SW_Phase5">[11]Discount_Cockpit!$M$49</definedName>
    <definedName name="PE_CC_Media_Gateways_Flexi_Network_Server_SW_Phase6" localSheetId="12">[11]Discount_Cockpit!$N$49</definedName>
    <definedName name="PE_CC_Media_Gateways_Flexi_Network_Server_SW_Phase6">[11]Discount_Cockpit!$N$49</definedName>
    <definedName name="PE_CC_Media_Gateways_Flexi_Network_Server_SW_Phase7" localSheetId="12">[11]Discount_Cockpit!$O$49</definedName>
    <definedName name="PE_CC_Media_Gateways_Flexi_Network_Server_SW_Phase7">[11]Discount_Cockpit!$O$49</definedName>
    <definedName name="PE_CC_Media_Gateways_Flexi_Network_Server_SW_Phase8" localSheetId="12">[11]Discount_Cockpit!$P$49</definedName>
    <definedName name="PE_CC_Media_Gateways_Flexi_Network_Server_SW_Phase8">[11]Discount_Cockpit!$P$49</definedName>
    <definedName name="PE_CC_Media_Gateways_Flexi_Network_Server_SW_Phase9" localSheetId="12">[11]Discount_Cockpit!$Q$49</definedName>
    <definedName name="PE_CC_Media_Gateways_Flexi_Network_Server_SW_Phase9">[11]Discount_Cockpit!$Q$49</definedName>
    <definedName name="PE_CC_Subscriber_Data_Management_NT_HLR_HW_Phase1" localSheetId="12">[12]Discount_Cockpit!$I$82</definedName>
    <definedName name="PE_CC_Subscriber_Data_Management_NT_HLR_HW_Phase1">[12]Discount_Cockpit!$I$82</definedName>
    <definedName name="PE_CC_Subscriber_Data_Management_NT_HLR_HW_Phase10" localSheetId="12">[12]Discount_Cockpit!$R$82</definedName>
    <definedName name="PE_CC_Subscriber_Data_Management_NT_HLR_HW_Phase10">[12]Discount_Cockpit!$R$82</definedName>
    <definedName name="PE_CC_Subscriber_Data_Management_NT_HLR_HW_Phase2" localSheetId="12">[12]Discount_Cockpit!$J$82</definedName>
    <definedName name="PE_CC_Subscriber_Data_Management_NT_HLR_HW_Phase2">[12]Discount_Cockpit!$J$82</definedName>
    <definedName name="PE_CC_Subscriber_Data_Management_NT_HLR_HW_Phase3" localSheetId="12">[12]Discount_Cockpit!$K$82</definedName>
    <definedName name="PE_CC_Subscriber_Data_Management_NT_HLR_HW_Phase3">[12]Discount_Cockpit!$K$82</definedName>
    <definedName name="PE_CC_Subscriber_Data_Management_NT_HLR_HW_Phase4" localSheetId="12">[12]Discount_Cockpit!$L$82</definedName>
    <definedName name="PE_CC_Subscriber_Data_Management_NT_HLR_HW_Phase4">[12]Discount_Cockpit!$L$82</definedName>
    <definedName name="PE_CC_Subscriber_Data_Management_NT_HLR_HW_Phase5" localSheetId="12">[12]Discount_Cockpit!$M$82</definedName>
    <definedName name="PE_CC_Subscriber_Data_Management_NT_HLR_HW_Phase5">[12]Discount_Cockpit!$M$82</definedName>
    <definedName name="PE_CC_Subscriber_Data_Management_NT_HLR_HW_Phase6" localSheetId="12">[12]Discount_Cockpit!$N$82</definedName>
    <definedName name="PE_CC_Subscriber_Data_Management_NT_HLR_HW_Phase6">[12]Discount_Cockpit!$N$82</definedName>
    <definedName name="PE_CC_Subscriber_Data_Management_NT_HLR_HW_Phase7" localSheetId="12">[12]Discount_Cockpit!$O$82</definedName>
    <definedName name="PE_CC_Subscriber_Data_Management_NT_HLR_HW_Phase7">[12]Discount_Cockpit!$O$82</definedName>
    <definedName name="PE_CC_Subscriber_Data_Management_NT_HLR_HW_Phase8" localSheetId="12">[12]Discount_Cockpit!$P$82</definedName>
    <definedName name="PE_CC_Subscriber_Data_Management_NT_HLR_HW_Phase8">[12]Discount_Cockpit!$P$82</definedName>
    <definedName name="PE_CC_Subscriber_Data_Management_NT_HLR_HW_Phase9" localSheetId="12">[12]Discount_Cockpit!$Q$82</definedName>
    <definedName name="PE_CC_Subscriber_Data_Management_NT_HLR_HW_Phase9">[12]Discount_Cockpit!$Q$82</definedName>
    <definedName name="PE_CC_Subscriber_Data_Management_NT_HLR_SW_Phase1" localSheetId="12">[12]Discount_Cockpit!$I$84</definedName>
    <definedName name="PE_CC_Subscriber_Data_Management_NT_HLR_SW_Phase1">[12]Discount_Cockpit!$I$84</definedName>
    <definedName name="PE_CC_Subscriber_Data_Management_NT_HLR_SW_Phase10" localSheetId="12">[12]Discount_Cockpit!$R$84</definedName>
    <definedName name="PE_CC_Subscriber_Data_Management_NT_HLR_SW_Phase10">[12]Discount_Cockpit!$R$84</definedName>
    <definedName name="PE_CC_Subscriber_Data_Management_NT_HLR_SW_Phase2" localSheetId="12">[12]Discount_Cockpit!$J$84</definedName>
    <definedName name="PE_CC_Subscriber_Data_Management_NT_HLR_SW_Phase2">[12]Discount_Cockpit!$J$84</definedName>
    <definedName name="PE_CC_Subscriber_Data_Management_NT_HLR_SW_Phase3" localSheetId="12">[12]Discount_Cockpit!$K$84</definedName>
    <definedName name="PE_CC_Subscriber_Data_Management_NT_HLR_SW_Phase3">[12]Discount_Cockpit!$K$84</definedName>
    <definedName name="PE_CC_Subscriber_Data_Management_NT_HLR_SW_Phase4" localSheetId="12">[12]Discount_Cockpit!$L$84</definedName>
    <definedName name="PE_CC_Subscriber_Data_Management_NT_HLR_SW_Phase4">[12]Discount_Cockpit!$L$84</definedName>
    <definedName name="PE_CC_Subscriber_Data_Management_NT_HLR_SW_Phase5" localSheetId="12">[12]Discount_Cockpit!$M$84</definedName>
    <definedName name="PE_CC_Subscriber_Data_Management_NT_HLR_SW_Phase5">[12]Discount_Cockpit!$M$84</definedName>
    <definedName name="PE_CC_Subscriber_Data_Management_NT_HLR_SW_Phase6" localSheetId="12">[12]Discount_Cockpit!$N$84</definedName>
    <definedName name="PE_CC_Subscriber_Data_Management_NT_HLR_SW_Phase6">[12]Discount_Cockpit!$N$84</definedName>
    <definedName name="PE_CC_Subscriber_Data_Management_NT_HLR_SW_Phase7" localSheetId="12">[12]Discount_Cockpit!$O$84</definedName>
    <definedName name="PE_CC_Subscriber_Data_Management_NT_HLR_SW_Phase7">[12]Discount_Cockpit!$O$84</definedName>
    <definedName name="PE_CC_Subscriber_Data_Management_NT_HLR_SW_Phase8" localSheetId="12">[12]Discount_Cockpit!$P$84</definedName>
    <definedName name="PE_CC_Subscriber_Data_Management_NT_HLR_SW_Phase8">[12]Discount_Cockpit!$P$84</definedName>
    <definedName name="PE_CC_Subscriber_Data_Management_NT_HLR_SW_Phase9" localSheetId="12">[12]Discount_Cockpit!$Q$84</definedName>
    <definedName name="PE_CC_Subscriber_Data_Management_NT_HLR_SW_Phase9">[12]Discount_Cockpit!$Q$84</definedName>
    <definedName name="PE_OBS_Operations_Support_Systems_NetAct_HW_Phase1" localSheetId="12">[10]Discount_Cockpit!$I$119</definedName>
    <definedName name="PE_OBS_Operations_Support_Systems_NetAct_HW_Phase1">[10]Discount_Cockpit!$I$119</definedName>
    <definedName name="PE_OBS_Operations_Support_Systems_NetAct_HW_Phase10" localSheetId="12">[10]Discount_Cockpit!$R$119</definedName>
    <definedName name="PE_OBS_Operations_Support_Systems_NetAct_HW_Phase10">[10]Discount_Cockpit!$R$119</definedName>
    <definedName name="PE_OBS_Operations_Support_Systems_NetAct_HW_Phase2" localSheetId="12">[10]Discount_Cockpit!$J$119</definedName>
    <definedName name="PE_OBS_Operations_Support_Systems_NetAct_HW_Phase2">[10]Discount_Cockpit!$J$119</definedName>
    <definedName name="PE_OBS_Operations_Support_Systems_NetAct_HW_Phase3" localSheetId="12">[10]Discount_Cockpit!$K$119</definedName>
    <definedName name="PE_OBS_Operations_Support_Systems_NetAct_HW_Phase3">[10]Discount_Cockpit!$K$119</definedName>
    <definedName name="PE_OBS_Operations_Support_Systems_NetAct_HW_Phase4" localSheetId="12">[10]Discount_Cockpit!$L$119</definedName>
    <definedName name="PE_OBS_Operations_Support_Systems_NetAct_HW_Phase4">[10]Discount_Cockpit!$L$119</definedName>
    <definedName name="PE_OBS_Operations_Support_Systems_NetAct_HW_Phase5" localSheetId="12">[10]Discount_Cockpit!$M$119</definedName>
    <definedName name="PE_OBS_Operations_Support_Systems_NetAct_HW_Phase5">[10]Discount_Cockpit!$M$119</definedName>
    <definedName name="PE_OBS_Operations_Support_Systems_NetAct_HW_Phase6" localSheetId="12">[10]Discount_Cockpit!$N$119</definedName>
    <definedName name="PE_OBS_Operations_Support_Systems_NetAct_HW_Phase6">[10]Discount_Cockpit!$N$119</definedName>
    <definedName name="PE_OBS_Operations_Support_Systems_NetAct_HW_Phase7" localSheetId="12">[10]Discount_Cockpit!$O$119</definedName>
    <definedName name="PE_OBS_Operations_Support_Systems_NetAct_HW_Phase7">[10]Discount_Cockpit!$O$119</definedName>
    <definedName name="PE_OBS_Operations_Support_Systems_NetAct_HW_Phase8" localSheetId="12">[10]Discount_Cockpit!$P$119</definedName>
    <definedName name="PE_OBS_Operations_Support_Systems_NetAct_HW_Phase8">[10]Discount_Cockpit!$P$119</definedName>
    <definedName name="PE_OBS_Operations_Support_Systems_NetAct_HW_Phase9" localSheetId="12">[10]Discount_Cockpit!$Q$119</definedName>
    <definedName name="PE_OBS_Operations_Support_Systems_NetAct_HW_Phase9">[10]Discount_Cockpit!$Q$119</definedName>
    <definedName name="PE_OBS_Operations_Support_Systems_NetAct_SW_Phase1" localSheetId="12">[10]Discount_Cockpit!$I$121</definedName>
    <definedName name="PE_OBS_Operations_Support_Systems_NetAct_SW_Phase1">[10]Discount_Cockpit!$I$121</definedName>
    <definedName name="PE_OBS_Operations_Support_Systems_NetAct_SW_Phase10" localSheetId="12">[10]Discount_Cockpit!$R$121</definedName>
    <definedName name="PE_OBS_Operations_Support_Systems_NetAct_SW_Phase10">[10]Discount_Cockpit!$R$121</definedName>
    <definedName name="PE_OBS_Operations_Support_Systems_NetAct_SW_Phase2" localSheetId="12">[10]Discount_Cockpit!$J$121</definedName>
    <definedName name="PE_OBS_Operations_Support_Systems_NetAct_SW_Phase2">[10]Discount_Cockpit!$J$121</definedName>
    <definedName name="PE_OBS_Operations_Support_Systems_NetAct_SW_Phase3" localSheetId="12">[10]Discount_Cockpit!$K$121</definedName>
    <definedName name="PE_OBS_Operations_Support_Systems_NetAct_SW_Phase3">[10]Discount_Cockpit!$K$121</definedName>
    <definedName name="PE_OBS_Operations_Support_Systems_NetAct_SW_Phase4" localSheetId="12">[10]Discount_Cockpit!$L$121</definedName>
    <definedName name="PE_OBS_Operations_Support_Systems_NetAct_SW_Phase4">[10]Discount_Cockpit!$L$121</definedName>
    <definedName name="PE_OBS_Operations_Support_Systems_NetAct_SW_Phase5" localSheetId="12">[10]Discount_Cockpit!$M$121</definedName>
    <definedName name="PE_OBS_Operations_Support_Systems_NetAct_SW_Phase5">[10]Discount_Cockpit!$M$121</definedName>
    <definedName name="PE_OBS_Operations_Support_Systems_NetAct_SW_Phase6" localSheetId="12">[10]Discount_Cockpit!$N$121</definedName>
    <definedName name="PE_OBS_Operations_Support_Systems_NetAct_SW_Phase6">[10]Discount_Cockpit!$N$121</definedName>
    <definedName name="PE_OBS_Operations_Support_Systems_NetAct_SW_Phase7" localSheetId="12">[10]Discount_Cockpit!$O$121</definedName>
    <definedName name="PE_OBS_Operations_Support_Systems_NetAct_SW_Phase7">[10]Discount_Cockpit!$O$121</definedName>
    <definedName name="PE_OBS_Operations_Support_Systems_NetAct_SW_Phase8" localSheetId="12">[10]Discount_Cockpit!$P$121</definedName>
    <definedName name="PE_OBS_Operations_Support_Systems_NetAct_SW_Phase8">[10]Discount_Cockpit!$P$121</definedName>
    <definedName name="PE_OBS_Operations_Support_Systems_NetAct_SW_Phase9" localSheetId="12">[10]Discount_Cockpit!$Q$121</definedName>
    <definedName name="PE_OBS_Operations_Support_Systems_NetAct_SW_Phase9">[10]Discount_Cockpit!$Q$121</definedName>
    <definedName name="PE_RAN_GSM_and_EDGE_Auxiliary__cables__antennas__power_supply__HW_Phase1" localSheetId="12">[10]Discount_Cockpit!$I$107</definedName>
    <definedName name="PE_RAN_GSM_and_EDGE_Auxiliary__cables__antennas__power_supply__HW_Phase1">[10]Discount_Cockpit!$I$107</definedName>
    <definedName name="PE_RAN_GSM_and_EDGE_Auxiliary__cables__antennas__power_supply__HW_Phase10" localSheetId="12">[10]Discount_Cockpit!$R$107</definedName>
    <definedName name="PE_RAN_GSM_and_EDGE_Auxiliary__cables__antennas__power_supply__HW_Phase10">[10]Discount_Cockpit!$R$107</definedName>
    <definedName name="PE_RAN_GSM_and_EDGE_Auxiliary__cables__antennas__power_supply__HW_Phase2" localSheetId="12">[10]Discount_Cockpit!$J$107</definedName>
    <definedName name="PE_RAN_GSM_and_EDGE_Auxiliary__cables__antennas__power_supply__HW_Phase2">[10]Discount_Cockpit!$J$107</definedName>
    <definedName name="PE_RAN_GSM_and_EDGE_Auxiliary__cables__antennas__power_supply__HW_Phase3" localSheetId="12">[10]Discount_Cockpit!$K$107</definedName>
    <definedName name="PE_RAN_GSM_and_EDGE_Auxiliary__cables__antennas__power_supply__HW_Phase3">[10]Discount_Cockpit!$K$107</definedName>
    <definedName name="PE_RAN_GSM_and_EDGE_Auxiliary__cables__antennas__power_supply__HW_Phase4" localSheetId="12">[10]Discount_Cockpit!$L$107</definedName>
    <definedName name="PE_RAN_GSM_and_EDGE_Auxiliary__cables__antennas__power_supply__HW_Phase4">[10]Discount_Cockpit!$L$107</definedName>
    <definedName name="PE_RAN_GSM_and_EDGE_Auxiliary__cables__antennas__power_supply__HW_Phase5" localSheetId="12">[10]Discount_Cockpit!$M$107</definedName>
    <definedName name="PE_RAN_GSM_and_EDGE_Auxiliary__cables__antennas__power_supply__HW_Phase5">[10]Discount_Cockpit!$M$107</definedName>
    <definedName name="PE_RAN_GSM_and_EDGE_Auxiliary__cables__antennas__power_supply__HW_Phase6" localSheetId="12">[10]Discount_Cockpit!$N$107</definedName>
    <definedName name="PE_RAN_GSM_and_EDGE_Auxiliary__cables__antennas__power_supply__HW_Phase6">[10]Discount_Cockpit!$N$107</definedName>
    <definedName name="PE_RAN_GSM_and_EDGE_Auxiliary__cables__antennas__power_supply__HW_Phase7" localSheetId="12">[10]Discount_Cockpit!$O$107</definedName>
    <definedName name="PE_RAN_GSM_and_EDGE_Auxiliary__cables__antennas__power_supply__HW_Phase7">[10]Discount_Cockpit!$O$107</definedName>
    <definedName name="PE_RAN_GSM_and_EDGE_Auxiliary__cables__antennas__power_supply__HW_Phase8" localSheetId="12">[10]Discount_Cockpit!$P$107</definedName>
    <definedName name="PE_RAN_GSM_and_EDGE_Auxiliary__cables__antennas__power_supply__HW_Phase8">[10]Discount_Cockpit!$P$107</definedName>
    <definedName name="PE_RAN_GSM_and_EDGE_Auxiliary__cables__antennas__power_supply__HW_Phase9" localSheetId="12">[10]Discount_Cockpit!$Q$107</definedName>
    <definedName name="PE_RAN_GSM_and_EDGE_Auxiliary__cables__antennas__power_supply__HW_Phase9">[10]Discount_Cockpit!$Q$107</definedName>
    <definedName name="PE_RAN_GSM_and_EDGE_Auxiliary__cables__antennas__power_supply__SW_Phase1" localSheetId="12">[10]Discount_Cockpit!$I$109</definedName>
    <definedName name="PE_RAN_GSM_and_EDGE_Auxiliary__cables__antennas__power_supply__SW_Phase1">[10]Discount_Cockpit!$I$109</definedName>
    <definedName name="PE_RAN_GSM_and_EDGE_Auxiliary__cables__antennas__power_supply__SW_Phase10" localSheetId="12">[10]Discount_Cockpit!$R$109</definedName>
    <definedName name="PE_RAN_GSM_and_EDGE_Auxiliary__cables__antennas__power_supply__SW_Phase10">[10]Discount_Cockpit!$R$109</definedName>
    <definedName name="PE_RAN_GSM_and_EDGE_Auxiliary__cables__antennas__power_supply__SW_Phase2" localSheetId="12">[10]Discount_Cockpit!$J$109</definedName>
    <definedName name="PE_RAN_GSM_and_EDGE_Auxiliary__cables__antennas__power_supply__SW_Phase2">[10]Discount_Cockpit!$J$109</definedName>
    <definedName name="PE_RAN_GSM_and_EDGE_Auxiliary__cables__antennas__power_supply__SW_Phase3" localSheetId="12">[10]Discount_Cockpit!$K$109</definedName>
    <definedName name="PE_RAN_GSM_and_EDGE_Auxiliary__cables__antennas__power_supply__SW_Phase3">[10]Discount_Cockpit!$K$109</definedName>
    <definedName name="PE_RAN_GSM_and_EDGE_Auxiliary__cables__antennas__power_supply__SW_Phase4" localSheetId="12">[10]Discount_Cockpit!$L$109</definedName>
    <definedName name="PE_RAN_GSM_and_EDGE_Auxiliary__cables__antennas__power_supply__SW_Phase4">[10]Discount_Cockpit!$L$109</definedName>
    <definedName name="PE_RAN_GSM_and_EDGE_Auxiliary__cables__antennas__power_supply__SW_Phase5" localSheetId="12">[10]Discount_Cockpit!$M$109</definedName>
    <definedName name="PE_RAN_GSM_and_EDGE_Auxiliary__cables__antennas__power_supply__SW_Phase5">[10]Discount_Cockpit!$M$109</definedName>
    <definedName name="PE_RAN_GSM_and_EDGE_Auxiliary__cables__antennas__power_supply__SW_Phase6" localSheetId="12">[10]Discount_Cockpit!$N$109</definedName>
    <definedName name="PE_RAN_GSM_and_EDGE_Auxiliary__cables__antennas__power_supply__SW_Phase6">[10]Discount_Cockpit!$N$109</definedName>
    <definedName name="PE_RAN_GSM_and_EDGE_Auxiliary__cables__antennas__power_supply__SW_Phase7" localSheetId="12">[10]Discount_Cockpit!$O$109</definedName>
    <definedName name="PE_RAN_GSM_and_EDGE_Auxiliary__cables__antennas__power_supply__SW_Phase7">[10]Discount_Cockpit!$O$109</definedName>
    <definedName name="PE_RAN_GSM_and_EDGE_Auxiliary__cables__antennas__power_supply__SW_Phase8" localSheetId="12">[10]Discount_Cockpit!$P$109</definedName>
    <definedName name="PE_RAN_GSM_and_EDGE_Auxiliary__cables__antennas__power_supply__SW_Phase8">[10]Discount_Cockpit!$P$109</definedName>
    <definedName name="PE_RAN_GSM_and_EDGE_Auxiliary__cables__antennas__power_supply__SW_Phase9" localSheetId="12">[10]Discount_Cockpit!$Q$109</definedName>
    <definedName name="PE_RAN_GSM_and_EDGE_Auxiliary__cables__antennas__power_supply__SW_Phase9">[10]Discount_Cockpit!$Q$109</definedName>
    <definedName name="PE_RAN_GSM_and_EDGE_BSC__BSC120__eBSC__BSC3i__TRAU__TSCM3i__HW_Phase1" localSheetId="12">[10]Discount_Cockpit!$I$102</definedName>
    <definedName name="PE_RAN_GSM_and_EDGE_BSC__BSC120__eBSC__BSC3i__TRAU__TSCM3i__HW_Phase1">[10]Discount_Cockpit!$I$102</definedName>
    <definedName name="PE_RAN_GSM_and_EDGE_BSC__BSC120__eBSC__BSC3i__TRAU__TSCM3i__HW_Phase10" localSheetId="12">[10]Discount_Cockpit!$R$102</definedName>
    <definedName name="PE_RAN_GSM_and_EDGE_BSC__BSC120__eBSC__BSC3i__TRAU__TSCM3i__HW_Phase10">[10]Discount_Cockpit!$R$102</definedName>
    <definedName name="PE_RAN_GSM_and_EDGE_BSC__BSC120__eBSC__BSC3i__TRAU__TSCM3i__HW_Phase2" localSheetId="12">[10]Discount_Cockpit!$J$102</definedName>
    <definedName name="PE_RAN_GSM_and_EDGE_BSC__BSC120__eBSC__BSC3i__TRAU__TSCM3i__HW_Phase2">[10]Discount_Cockpit!$J$102</definedName>
    <definedName name="PE_RAN_GSM_and_EDGE_BSC__BSC120__eBSC__BSC3i__TRAU__TSCM3i__HW_Phase3" localSheetId="12">[10]Discount_Cockpit!$K$102</definedName>
    <definedName name="PE_RAN_GSM_and_EDGE_BSC__BSC120__eBSC__BSC3i__TRAU__TSCM3i__HW_Phase3">[10]Discount_Cockpit!$K$102</definedName>
    <definedName name="PE_RAN_GSM_and_EDGE_BSC__BSC120__eBSC__BSC3i__TRAU__TSCM3i__HW_Phase4" localSheetId="12">[10]Discount_Cockpit!$L$102</definedName>
    <definedName name="PE_RAN_GSM_and_EDGE_BSC__BSC120__eBSC__BSC3i__TRAU__TSCM3i__HW_Phase4">[10]Discount_Cockpit!$L$102</definedName>
    <definedName name="PE_RAN_GSM_and_EDGE_BSC__BSC120__eBSC__BSC3i__TRAU__TSCM3i__HW_Phase5" localSheetId="12">[10]Discount_Cockpit!$M$102</definedName>
    <definedName name="PE_RAN_GSM_and_EDGE_BSC__BSC120__eBSC__BSC3i__TRAU__TSCM3i__HW_Phase5">[10]Discount_Cockpit!$M$102</definedName>
    <definedName name="PE_RAN_GSM_and_EDGE_BSC__BSC120__eBSC__BSC3i__TRAU__TSCM3i__HW_Phase6" localSheetId="12">[10]Discount_Cockpit!$N$102</definedName>
    <definedName name="PE_RAN_GSM_and_EDGE_BSC__BSC120__eBSC__BSC3i__TRAU__TSCM3i__HW_Phase6">[10]Discount_Cockpit!$N$102</definedName>
    <definedName name="PE_RAN_GSM_and_EDGE_BSC__BSC120__eBSC__BSC3i__TRAU__TSCM3i__HW_Phase7" localSheetId="12">[10]Discount_Cockpit!$O$102</definedName>
    <definedName name="PE_RAN_GSM_and_EDGE_BSC__BSC120__eBSC__BSC3i__TRAU__TSCM3i__HW_Phase7">[10]Discount_Cockpit!$O$102</definedName>
    <definedName name="PE_RAN_GSM_and_EDGE_BSC__BSC120__eBSC__BSC3i__TRAU__TSCM3i__HW_Phase8" localSheetId="12">[10]Discount_Cockpit!$P$102</definedName>
    <definedName name="PE_RAN_GSM_and_EDGE_BSC__BSC120__eBSC__BSC3i__TRAU__TSCM3i__HW_Phase8">[10]Discount_Cockpit!$P$102</definedName>
    <definedName name="PE_RAN_GSM_and_EDGE_BSC__BSC120__eBSC__BSC3i__TRAU__TSCM3i__HW_Phase9" localSheetId="12">[10]Discount_Cockpit!$Q$102</definedName>
    <definedName name="PE_RAN_GSM_and_EDGE_BSC__BSC120__eBSC__BSC3i__TRAU__TSCM3i__HW_Phase9">[10]Discount_Cockpit!$Q$102</definedName>
    <definedName name="PE_RAN_GSM_and_EDGE_BSC__BSC120__eBSC__BSC3i__TRAU__TSCM3i__SW_Phase1" localSheetId="12">[10]Discount_Cockpit!$I$104</definedName>
    <definedName name="PE_RAN_GSM_and_EDGE_BSC__BSC120__eBSC__BSC3i__TRAU__TSCM3i__SW_Phase1">[10]Discount_Cockpit!$I$104</definedName>
    <definedName name="PE_RAN_GSM_and_EDGE_BSC__BSC120__eBSC__BSC3i__TRAU__TSCM3i__SW_Phase10" localSheetId="12">[10]Discount_Cockpit!$R$104</definedName>
    <definedName name="PE_RAN_GSM_and_EDGE_BSC__BSC120__eBSC__BSC3i__TRAU__TSCM3i__SW_Phase10">[10]Discount_Cockpit!$R$104</definedName>
    <definedName name="PE_RAN_GSM_and_EDGE_BSC__BSC120__eBSC__BSC3i__TRAU__TSCM3i__SW_Phase2" localSheetId="12">[10]Discount_Cockpit!$J$104</definedName>
    <definedName name="PE_RAN_GSM_and_EDGE_BSC__BSC120__eBSC__BSC3i__TRAU__TSCM3i__SW_Phase2">[10]Discount_Cockpit!$J$104</definedName>
    <definedName name="PE_RAN_GSM_and_EDGE_BSC__BSC120__eBSC__BSC3i__TRAU__TSCM3i__SW_Phase3" localSheetId="12">[10]Discount_Cockpit!$K$104</definedName>
    <definedName name="PE_RAN_GSM_and_EDGE_BSC__BSC120__eBSC__BSC3i__TRAU__TSCM3i__SW_Phase3">[10]Discount_Cockpit!$K$104</definedName>
    <definedName name="PE_RAN_GSM_and_EDGE_BSC__BSC120__eBSC__BSC3i__TRAU__TSCM3i__SW_Phase4" localSheetId="12">[10]Discount_Cockpit!$L$104</definedName>
    <definedName name="PE_RAN_GSM_and_EDGE_BSC__BSC120__eBSC__BSC3i__TRAU__TSCM3i__SW_Phase4">[10]Discount_Cockpit!$L$104</definedName>
    <definedName name="PE_RAN_GSM_and_EDGE_BSC__BSC120__eBSC__BSC3i__TRAU__TSCM3i__SW_Phase5" localSheetId="12">[10]Discount_Cockpit!$M$104</definedName>
    <definedName name="PE_RAN_GSM_and_EDGE_BSC__BSC120__eBSC__BSC3i__TRAU__TSCM3i__SW_Phase5">[10]Discount_Cockpit!$M$104</definedName>
    <definedName name="PE_RAN_GSM_and_EDGE_BSC__BSC120__eBSC__BSC3i__TRAU__TSCM3i__SW_Phase6" localSheetId="12">[10]Discount_Cockpit!$N$104</definedName>
    <definedName name="PE_RAN_GSM_and_EDGE_BSC__BSC120__eBSC__BSC3i__TRAU__TSCM3i__SW_Phase6">[10]Discount_Cockpit!$N$104</definedName>
    <definedName name="PE_RAN_GSM_and_EDGE_BSC__BSC120__eBSC__BSC3i__TRAU__TSCM3i__SW_Phase7" localSheetId="12">[10]Discount_Cockpit!$O$104</definedName>
    <definedName name="PE_RAN_GSM_and_EDGE_BSC__BSC120__eBSC__BSC3i__TRAU__TSCM3i__SW_Phase7">[10]Discount_Cockpit!$O$104</definedName>
    <definedName name="PE_RAN_GSM_and_EDGE_BSC__BSC120__eBSC__BSC3i__TRAU__TSCM3i__SW_Phase8" localSheetId="12">[10]Discount_Cockpit!$P$104</definedName>
    <definedName name="PE_RAN_GSM_and_EDGE_BSC__BSC120__eBSC__BSC3i__TRAU__TSCM3i__SW_Phase8">[10]Discount_Cockpit!$P$104</definedName>
    <definedName name="PE_RAN_GSM_and_EDGE_BSC__BSC120__eBSC__BSC3i__TRAU__TSCM3i__SW_Phase9" localSheetId="12">[10]Discount_Cockpit!$Q$104</definedName>
    <definedName name="PE_RAN_GSM_and_EDGE_BSC__BSC120__eBSC__BSC3i__TRAU__TSCM3i__SW_Phase9">[10]Discount_Cockpit!$Q$104</definedName>
    <definedName name="PE_RAN_GSM_and_EDGE_Flexi_BTS_GSM___EDGE_HW_Phase1" localSheetId="12">[12]Discount_Cockpit!$I$104</definedName>
    <definedName name="PE_RAN_GSM_and_EDGE_Flexi_BTS_GSM___EDGE_HW_Phase1">[12]Discount_Cockpit!$I$104</definedName>
    <definedName name="PE_RAN_GSM_and_EDGE_Flexi_BTS_GSM___EDGE_HW_Phase10" localSheetId="12">[12]Discount_Cockpit!$R$104</definedName>
    <definedName name="PE_RAN_GSM_and_EDGE_Flexi_BTS_GSM___EDGE_HW_Phase10">[12]Discount_Cockpit!$R$104</definedName>
    <definedName name="PE_RAN_GSM_and_EDGE_Flexi_BTS_GSM___EDGE_HW_Phase2" localSheetId="12">[12]Discount_Cockpit!$J$104</definedName>
    <definedName name="PE_RAN_GSM_and_EDGE_Flexi_BTS_GSM___EDGE_HW_Phase2">[12]Discount_Cockpit!$J$104</definedName>
    <definedName name="PE_RAN_GSM_and_EDGE_Flexi_BTS_GSM___EDGE_HW_Phase3" localSheetId="12">[12]Discount_Cockpit!$K$104</definedName>
    <definedName name="PE_RAN_GSM_and_EDGE_Flexi_BTS_GSM___EDGE_HW_Phase3">[12]Discount_Cockpit!$K$104</definedName>
    <definedName name="PE_RAN_GSM_and_EDGE_Flexi_BTS_GSM___EDGE_HW_Phase4" localSheetId="12">[12]Discount_Cockpit!$L$104</definedName>
    <definedName name="PE_RAN_GSM_and_EDGE_Flexi_BTS_GSM___EDGE_HW_Phase4">[12]Discount_Cockpit!$L$104</definedName>
    <definedName name="PE_RAN_GSM_and_EDGE_Flexi_BTS_GSM___EDGE_HW_Phase5" localSheetId="12">[12]Discount_Cockpit!$M$104</definedName>
    <definedName name="PE_RAN_GSM_and_EDGE_Flexi_BTS_GSM___EDGE_HW_Phase5">[12]Discount_Cockpit!$M$104</definedName>
    <definedName name="PE_RAN_GSM_and_EDGE_Flexi_BTS_GSM___EDGE_HW_Phase6" localSheetId="12">[12]Discount_Cockpit!$N$104</definedName>
    <definedName name="PE_RAN_GSM_and_EDGE_Flexi_BTS_GSM___EDGE_HW_Phase6">[12]Discount_Cockpit!$N$104</definedName>
    <definedName name="PE_RAN_GSM_and_EDGE_Flexi_BTS_GSM___EDGE_HW_Phase7" localSheetId="12">[12]Discount_Cockpit!$O$104</definedName>
    <definedName name="PE_RAN_GSM_and_EDGE_Flexi_BTS_GSM___EDGE_HW_Phase7">[12]Discount_Cockpit!$O$104</definedName>
    <definedName name="PE_RAN_GSM_and_EDGE_Flexi_BTS_GSM___EDGE_HW_Phase8" localSheetId="12">[12]Discount_Cockpit!$P$104</definedName>
    <definedName name="PE_RAN_GSM_and_EDGE_Flexi_BTS_GSM___EDGE_HW_Phase8">[12]Discount_Cockpit!$P$104</definedName>
    <definedName name="PE_RAN_GSM_and_EDGE_Flexi_BTS_GSM___EDGE_HW_Phase9" localSheetId="12">[12]Discount_Cockpit!$Q$104</definedName>
    <definedName name="PE_RAN_GSM_and_EDGE_Flexi_BTS_GSM___EDGE_HW_Phase9">[12]Discount_Cockpit!$Q$104</definedName>
    <definedName name="PE_RAN_GSM_and_EDGE_Flexi_BTS_GSM___EDGE_SW_Phase1" localSheetId="12">[12]Discount_Cockpit!$I$106</definedName>
    <definedName name="PE_RAN_GSM_and_EDGE_Flexi_BTS_GSM___EDGE_SW_Phase1">[12]Discount_Cockpit!$I$106</definedName>
    <definedName name="PE_RAN_GSM_and_EDGE_Flexi_BTS_GSM___EDGE_SW_Phase10" localSheetId="12">[12]Discount_Cockpit!$R$106</definedName>
    <definedName name="PE_RAN_GSM_and_EDGE_Flexi_BTS_GSM___EDGE_SW_Phase10">[12]Discount_Cockpit!$R$106</definedName>
    <definedName name="PE_RAN_GSM_and_EDGE_Flexi_BTS_GSM___EDGE_SW_Phase2" localSheetId="12">[12]Discount_Cockpit!$J$106</definedName>
    <definedName name="PE_RAN_GSM_and_EDGE_Flexi_BTS_GSM___EDGE_SW_Phase2">[12]Discount_Cockpit!$J$106</definedName>
    <definedName name="PE_RAN_GSM_and_EDGE_Flexi_BTS_GSM___EDGE_SW_Phase3" localSheetId="12">[12]Discount_Cockpit!$K$106</definedName>
    <definedName name="PE_RAN_GSM_and_EDGE_Flexi_BTS_GSM___EDGE_SW_Phase3">[12]Discount_Cockpit!$K$106</definedName>
    <definedName name="PE_RAN_GSM_and_EDGE_Flexi_BTS_GSM___EDGE_SW_Phase4" localSheetId="12">[12]Discount_Cockpit!$L$106</definedName>
    <definedName name="PE_RAN_GSM_and_EDGE_Flexi_BTS_GSM___EDGE_SW_Phase4">[12]Discount_Cockpit!$L$106</definedName>
    <definedName name="PE_RAN_GSM_and_EDGE_Flexi_BTS_GSM___EDGE_SW_Phase5" localSheetId="12">[12]Discount_Cockpit!$M$106</definedName>
    <definedName name="PE_RAN_GSM_and_EDGE_Flexi_BTS_GSM___EDGE_SW_Phase5">[12]Discount_Cockpit!$M$106</definedName>
    <definedName name="PE_RAN_GSM_and_EDGE_Flexi_BTS_GSM___EDGE_SW_Phase6" localSheetId="12">[12]Discount_Cockpit!$N$106</definedName>
    <definedName name="PE_RAN_GSM_and_EDGE_Flexi_BTS_GSM___EDGE_SW_Phase6">[12]Discount_Cockpit!$N$106</definedName>
    <definedName name="PE_RAN_GSM_and_EDGE_Flexi_BTS_GSM___EDGE_SW_Phase7" localSheetId="12">[12]Discount_Cockpit!$O$106</definedName>
    <definedName name="PE_RAN_GSM_and_EDGE_Flexi_BTS_GSM___EDGE_SW_Phase7">[12]Discount_Cockpit!$O$106</definedName>
    <definedName name="PE_RAN_GSM_and_EDGE_Flexi_BTS_GSM___EDGE_SW_Phase8" localSheetId="12">[12]Discount_Cockpit!$P$106</definedName>
    <definedName name="PE_RAN_GSM_and_EDGE_Flexi_BTS_GSM___EDGE_SW_Phase8">[12]Discount_Cockpit!$P$106</definedName>
    <definedName name="PE_RAN_GSM_and_EDGE_Flexi_BTS_GSM___EDGE_SW_Phase9" localSheetId="12">[12]Discount_Cockpit!$Q$106</definedName>
    <definedName name="PE_RAN_GSM_and_EDGE_Flexi_BTS_GSM___EDGE_SW_Phase9">[12]Discount_Cockpit!$Q$106</definedName>
    <definedName name="PE_RAN_GSM_and_EDGE_MultiRadio_HW_Phase1" localSheetId="12">[10]Discount_Cockpit!$I$97</definedName>
    <definedName name="PE_RAN_GSM_and_EDGE_MultiRadio_HW_Phase1">[10]Discount_Cockpit!$I$97</definedName>
    <definedName name="PE_RAN_GSM_and_EDGE_MultiRadio_HW_Phase10" localSheetId="12">[10]Discount_Cockpit!$R$97</definedName>
    <definedName name="PE_RAN_GSM_and_EDGE_MultiRadio_HW_Phase10">[10]Discount_Cockpit!$R$97</definedName>
    <definedName name="PE_RAN_GSM_and_EDGE_MultiRadio_HW_Phase2" localSheetId="12">[10]Discount_Cockpit!$J$97</definedName>
    <definedName name="PE_RAN_GSM_and_EDGE_MultiRadio_HW_Phase2">[10]Discount_Cockpit!$J$97</definedName>
    <definedName name="PE_RAN_GSM_and_EDGE_MultiRadio_HW_Phase3" localSheetId="12">[10]Discount_Cockpit!$K$97</definedName>
    <definedName name="PE_RAN_GSM_and_EDGE_MultiRadio_HW_Phase3">[10]Discount_Cockpit!$K$97</definedName>
    <definedName name="PE_RAN_GSM_and_EDGE_MultiRadio_HW_Phase4" localSheetId="12">[10]Discount_Cockpit!$L$97</definedName>
    <definedName name="PE_RAN_GSM_and_EDGE_MultiRadio_HW_Phase4">[10]Discount_Cockpit!$L$97</definedName>
    <definedName name="PE_RAN_GSM_and_EDGE_MultiRadio_HW_Phase5" localSheetId="12">[10]Discount_Cockpit!$M$97</definedName>
    <definedName name="PE_RAN_GSM_and_EDGE_MultiRadio_HW_Phase5">[10]Discount_Cockpit!$M$97</definedName>
    <definedName name="PE_RAN_GSM_and_EDGE_MultiRadio_HW_Phase6" localSheetId="12">[10]Discount_Cockpit!$N$97</definedName>
    <definedName name="PE_RAN_GSM_and_EDGE_MultiRadio_HW_Phase6">[10]Discount_Cockpit!$N$97</definedName>
    <definedName name="PE_RAN_GSM_and_EDGE_MultiRadio_HW_Phase7" localSheetId="12">[10]Discount_Cockpit!$O$97</definedName>
    <definedName name="PE_RAN_GSM_and_EDGE_MultiRadio_HW_Phase7">[10]Discount_Cockpit!$O$97</definedName>
    <definedName name="PE_RAN_GSM_and_EDGE_MultiRadio_HW_Phase8" localSheetId="12">[10]Discount_Cockpit!$P$97</definedName>
    <definedName name="PE_RAN_GSM_and_EDGE_MultiRadio_HW_Phase8">[10]Discount_Cockpit!$P$97</definedName>
    <definedName name="PE_RAN_GSM_and_EDGE_MultiRadio_HW_Phase9" localSheetId="12">[10]Discount_Cockpit!$Q$97</definedName>
    <definedName name="PE_RAN_GSM_and_EDGE_MultiRadio_HW_Phase9">[10]Discount_Cockpit!$Q$97</definedName>
    <definedName name="PE_RAN_GSM_and_EDGE_MultiRadio_SW_Phase1" localSheetId="12">[10]Discount_Cockpit!$I$99</definedName>
    <definedName name="PE_RAN_GSM_and_EDGE_MultiRadio_SW_Phase1">[10]Discount_Cockpit!$I$99</definedName>
    <definedName name="PE_RAN_GSM_and_EDGE_MultiRadio_SW_Phase10" localSheetId="12">[10]Discount_Cockpit!$R$99</definedName>
    <definedName name="PE_RAN_GSM_and_EDGE_MultiRadio_SW_Phase10">[10]Discount_Cockpit!$R$99</definedName>
    <definedName name="PE_RAN_GSM_and_EDGE_MultiRadio_SW_Phase2" localSheetId="12">[10]Discount_Cockpit!$J$99</definedName>
    <definedName name="PE_RAN_GSM_and_EDGE_MultiRadio_SW_Phase2">[10]Discount_Cockpit!$J$99</definedName>
    <definedName name="PE_RAN_GSM_and_EDGE_MultiRadio_SW_Phase3" localSheetId="12">[10]Discount_Cockpit!$K$99</definedName>
    <definedName name="PE_RAN_GSM_and_EDGE_MultiRadio_SW_Phase3">[10]Discount_Cockpit!$K$99</definedName>
    <definedName name="PE_RAN_GSM_and_EDGE_MultiRadio_SW_Phase4" localSheetId="12">[10]Discount_Cockpit!$L$99</definedName>
    <definedName name="PE_RAN_GSM_and_EDGE_MultiRadio_SW_Phase4">[10]Discount_Cockpit!$L$99</definedName>
    <definedName name="PE_RAN_GSM_and_EDGE_MultiRadio_SW_Phase5" localSheetId="12">[10]Discount_Cockpit!$M$99</definedName>
    <definedName name="PE_RAN_GSM_and_EDGE_MultiRadio_SW_Phase5">[10]Discount_Cockpit!$M$99</definedName>
    <definedName name="PE_RAN_GSM_and_EDGE_MultiRadio_SW_Phase6" localSheetId="12">[10]Discount_Cockpit!$N$99</definedName>
    <definedName name="PE_RAN_GSM_and_EDGE_MultiRadio_SW_Phase6">[10]Discount_Cockpit!$N$99</definedName>
    <definedName name="PE_RAN_GSM_and_EDGE_MultiRadio_SW_Phase7" localSheetId="12">[10]Discount_Cockpit!$O$99</definedName>
    <definedName name="PE_RAN_GSM_and_EDGE_MultiRadio_SW_Phase7">[10]Discount_Cockpit!$O$99</definedName>
    <definedName name="PE_RAN_GSM_and_EDGE_MultiRadio_SW_Phase8" localSheetId="12">[10]Discount_Cockpit!$P$99</definedName>
    <definedName name="PE_RAN_GSM_and_EDGE_MultiRadio_SW_Phase8">[10]Discount_Cockpit!$P$99</definedName>
    <definedName name="PE_RAN_GSM_and_EDGE_MultiRadio_SW_Phase9" localSheetId="12">[10]Discount_Cockpit!$Q$99</definedName>
    <definedName name="PE_RAN_GSM_and_EDGE_MultiRadio_SW_Phase9">[10]Discount_Cockpit!$Q$99</definedName>
    <definedName name="Per">[9]Balance_Sheet!$M$4</definedName>
    <definedName name="Period_1">'[5]Calculations 1'!$B$444</definedName>
    <definedName name="Period_1_length">'[5]1.1 Deal characteristics'!$C$14</definedName>
    <definedName name="Period_1_length_with_risk">[5]Calculations!$D$180</definedName>
    <definedName name="Period_2">'[5]Calculations 1'!$B$445</definedName>
    <definedName name="Period_2_length">'[5]1.1 Deal characteristics'!$C$15</definedName>
    <definedName name="Phasing" localSheetId="12">#REF!</definedName>
    <definedName name="Phasing" localSheetId="9">#REF!</definedName>
    <definedName name="Phasing" localSheetId="6">#REF!</definedName>
    <definedName name="Phasing" localSheetId="4">#REF!</definedName>
    <definedName name="Phasing" localSheetId="10">#REF!</definedName>
    <definedName name="Phasing">#REF!</definedName>
    <definedName name="Phone_frequency_list">'[5]Calculations 1'!$B$391:$B$396</definedName>
    <definedName name="Phones_advanced_share">'[5]Calculations 1'!$B$400:$B$410</definedName>
    <definedName name="Pick_a_City" localSheetId="12">[4]BoM!#REF!</definedName>
    <definedName name="Pick_a_City" localSheetId="9">[4]BoM!#REF!</definedName>
    <definedName name="Pick_a_City" localSheetId="6">[4]BoM!#REF!</definedName>
    <definedName name="Pick_a_City" localSheetId="4">[4]BoM!#REF!</definedName>
    <definedName name="Pick_a_City" localSheetId="10">[4]BoM!#REF!</definedName>
    <definedName name="Pick_a_City">[4]BoM!#REF!</definedName>
    <definedName name="Population__000" localSheetId="12">#REF!</definedName>
    <definedName name="Population__000" localSheetId="9">#REF!</definedName>
    <definedName name="Population__000" localSheetId="6">#REF!</definedName>
    <definedName name="Population__000" localSheetId="4">#REF!</definedName>
    <definedName name="Population__000" localSheetId="10">#REF!</definedName>
    <definedName name="Population__000">#REF!</definedName>
    <definedName name="Power_Antennas">#N/A</definedName>
    <definedName name="Power_Antennas_2">#N/A</definedName>
    <definedName name="PRICE" localSheetId="12">#REF!</definedName>
    <definedName name="PRICE" localSheetId="9">#REF!</definedName>
    <definedName name="PRICE" localSheetId="6">#REF!</definedName>
    <definedName name="PRICE" localSheetId="4">#REF!</definedName>
    <definedName name="PRICE" localSheetId="10">#REF!</definedName>
    <definedName name="PRICE">#REF!</definedName>
    <definedName name="Price_adjustment_factor">'[5]Calculations 1'!$C$348</definedName>
    <definedName name="Price_appl_dev">'[5]Price sheet'!$E$36</definedName>
    <definedName name="Price_appl_dev_final">'[5]Price sheet'!$I$36</definedName>
    <definedName name="Price_appl_maint">'[5]Price sheet'!$E$35</definedName>
    <definedName name="Price_appl_maint_final">'[5]Price sheet'!$I$35</definedName>
    <definedName name="Price_appl_supp">'[5]Price sheet'!$E$37</definedName>
    <definedName name="Price_appl_supp_final">'[5]Price sheet'!$I$37</definedName>
    <definedName name="Price_C1_Linux">'[5]Price sheet'!$I$7</definedName>
    <definedName name="Price_C1_Unix">'[5]Price sheet'!$I$10</definedName>
    <definedName name="Price_C2_Linux">'[5]Price sheet'!$I$8</definedName>
    <definedName name="Price_C2_Unix">'[5]Price sheet'!$I$11</definedName>
    <definedName name="Price_C3_Linux">'[5]Price sheet'!$I$9</definedName>
    <definedName name="Price_C3_Unix">'[5]Price sheet'!$I$12</definedName>
    <definedName name="Price_C4_Linux" localSheetId="12">'[5]Price sheet'!#REF!</definedName>
    <definedName name="Price_C4_Linux" localSheetId="9">'[5]Price sheet'!#REF!</definedName>
    <definedName name="Price_C4_Linux" localSheetId="6">'[5]Price sheet'!#REF!</definedName>
    <definedName name="Price_C4_Linux" localSheetId="4">'[5]Price sheet'!#REF!</definedName>
    <definedName name="Price_C4_Linux" localSheetId="10">'[5]Price sheet'!#REF!</definedName>
    <definedName name="Price_C4_Linux">'[5]Price sheet'!#REF!</definedName>
    <definedName name="Price_C4_Unix" localSheetId="12">'[5]Price sheet'!#REF!</definedName>
    <definedName name="Price_C4_Unix" localSheetId="9">'[5]Price sheet'!#REF!</definedName>
    <definedName name="Price_C4_Unix" localSheetId="6">'[5]Price sheet'!#REF!</definedName>
    <definedName name="Price_C4_Unix" localSheetId="4">'[5]Price sheet'!#REF!</definedName>
    <definedName name="Price_C4_Unix" localSheetId="10">'[5]Price sheet'!#REF!</definedName>
    <definedName name="Price_C4_Unix">'[5]Price sheet'!#REF!</definedName>
    <definedName name="Price_datacenter">'[5]Price sheet'!$I$51</definedName>
    <definedName name="Price_datacenter_server">'[5]Price sheet'!$E$51</definedName>
    <definedName name="Price_datavolume">'[5]Price sheet'!$E$26</definedName>
    <definedName name="Price_datavolume_final">'[5]Price sheet'!$I$26</definedName>
    <definedName name="PRICE_EROSION_FLAG" localSheetId="12">[10]Discount_Cockpit!$G$2</definedName>
    <definedName name="PRICE_EROSION_FLAG">[10]Discount_Cockpit!$G$2</definedName>
    <definedName name="Price_fixed_bup1_interntrav">'[5]Price sheet'!$M$81</definedName>
    <definedName name="Price_fixed_bup1_localtrav">'[5]Price sheet'!$M$80</definedName>
    <definedName name="Price_fixed_bup1_nontrav">'[5]Price sheet'!$M$79</definedName>
    <definedName name="Price_mobile_bup1_interntrav">'[5]Price sheet'!$O$81</definedName>
    <definedName name="Price_mobile_bup1_localtrav">'[5]Price sheet'!$O$80</definedName>
    <definedName name="Price_mobile_bup1_nontrav">'[5]Price sheet'!$O$79</definedName>
    <definedName name="Price_own_est_Add_MWP">'[5]Price sheet'!$G$61</definedName>
    <definedName name="Price_own_est_appl_dev">'[5]Price sheet'!$G$36</definedName>
    <definedName name="Price_own_est_appl_maint">'[5]Price sheet'!$G$35</definedName>
    <definedName name="Price_own_est_appl_supp">'[5]Price sheet'!$G$37</definedName>
    <definedName name="Price_own_est_C1_Linux">'[5]Price sheet'!$G$7</definedName>
    <definedName name="Price_own_est_C1_Unix">'[5]Price sheet'!$G$10</definedName>
    <definedName name="Price_own_est_C2_Linux">'[5]Price sheet'!$G$8</definedName>
    <definedName name="Price_own_est_C2_Unix">'[5]Price sheet'!$G$11</definedName>
    <definedName name="Price_own_est_C3_Linux">'[5]Price sheet'!$G$9</definedName>
    <definedName name="Price_own_est_C3_Unix">'[5]Price sheet'!$G$12</definedName>
    <definedName name="Price_own_est_datacenter">'[5]Price sheet'!$G$51</definedName>
    <definedName name="Price_own_est_datavolume">'[5]Price sheet'!$G$26</definedName>
    <definedName name="Price_own_est_fixed_bup1_interntrav">'[5]Price sheet'!$I$81</definedName>
    <definedName name="Price_own_est_fixed_bup1_loctrav">'[5]Price sheet'!$I$80</definedName>
    <definedName name="Price_own_est_fixed_bup1_nontrav">'[5]Price sheet'!$I$79</definedName>
    <definedName name="Price_own_est_imac">'[5]Price sheet'!$G$63</definedName>
    <definedName name="Price_own_est_infra_non_office">'[5]Price sheet'!$G$68</definedName>
    <definedName name="Price_own_est_infra_office">'[5]Price sheet'!$G$69</definedName>
    <definedName name="Price_own_est_mobile_bup1_interntrav">'[5]Price sheet'!$K$81</definedName>
    <definedName name="Price_own_est_mobile_bup1_loctrav">'[5]Price sheet'!$K$80</definedName>
    <definedName name="Price_own_est_mobile_bup1_nontrav">'[5]Price sheet'!$K$79</definedName>
    <definedName name="Price_own_est_MWP">'[5]Price sheet'!$G$60</definedName>
    <definedName name="Price_own_est_MWPL">'[5]Price sheet'!$G$66</definedName>
    <definedName name="Price_own_est_PC_HW">'[5]Price sheet'!$G$67</definedName>
    <definedName name="Price_own_est_storage">'[5]Price sheet'!$G$62</definedName>
    <definedName name="Price_own_est_voice_fixed_dev_advanced">'[5]Price sheet'!$G$87</definedName>
    <definedName name="Price_own_est_voice_fixed_dev_simple">'[5]Price sheet'!$G$86</definedName>
    <definedName name="Price_own_est_voice_mobile_dev_advanced">'[5]Price sheet'!$G$89</definedName>
    <definedName name="Price_own_est_voice_mobile_dev_simple">'[5]Price sheet'!$G$88</definedName>
    <definedName name="Price_own_est_voice_switchboard">'[5]Price sheet'!$G$85</definedName>
    <definedName name="Price_section_0">'[5]Price sheet'!$C$1:$C$2</definedName>
    <definedName name="Price_server_categories_definitions">'[5]Price sheet'!$B$18:$F$21</definedName>
    <definedName name="Prices_appl_maint_etc">'[5]Price sheet'!$B$34:$M$37</definedName>
    <definedName name="Prices_applications">'[5]Price sheet'!$B$6:$M$12</definedName>
    <definedName name="Prices_central_costs">'[5]Price sheet'!$B$100:$H$112</definedName>
    <definedName name="Prices_change_workplace">'[5]Price sheet'!$B$59:$M$69</definedName>
    <definedName name="Prices_datacenter">'[5]Price sheet'!$B$50:$M$51</definedName>
    <definedName name="Prices_datavolume">'[5]Price sheet'!$B$26:$N$26</definedName>
    <definedName name="Prices_MSDP_IT" localSheetId="12">'[5]Price sheet'!#REF!</definedName>
    <definedName name="Prices_MSDP_IT" localSheetId="9">'[5]Price sheet'!#REF!</definedName>
    <definedName name="Prices_MSDP_IT" localSheetId="6">'[5]Price sheet'!#REF!</definedName>
    <definedName name="Prices_MSDP_IT" localSheetId="4">'[5]Price sheet'!#REF!</definedName>
    <definedName name="Prices_MSDP_IT" localSheetId="10">'[5]Price sheet'!#REF!</definedName>
    <definedName name="Prices_MSDP_IT">'[5]Price sheet'!#REF!</definedName>
    <definedName name="Prices_voice_devices">'[5]Price sheet'!$B$86:$M$89</definedName>
    <definedName name="Prices_voice_switchboard">'[5]Price sheet'!$B$85:$M$85</definedName>
    <definedName name="Prices_voice_traffic">'[5]Price sheet'!$B$78:$S$81</definedName>
    <definedName name="PRIVATE" localSheetId="12">#REF!</definedName>
    <definedName name="PRIVATE" localSheetId="9">#REF!</definedName>
    <definedName name="PRIVATE" localSheetId="6">#REF!</definedName>
    <definedName name="PRIVATE" localSheetId="4">#REF!</definedName>
    <definedName name="PRIVATE" localSheetId="10">#REF!</definedName>
    <definedName name="PRIVATE">#REF!</definedName>
    <definedName name="Product_Area" localSheetId="12">#REF!</definedName>
    <definedName name="Product_Area" localSheetId="9">#REF!</definedName>
    <definedName name="Product_Area" localSheetId="6">#REF!</definedName>
    <definedName name="Product_Area" localSheetId="4">#REF!</definedName>
    <definedName name="Product_Area" localSheetId="10">#REF!</definedName>
    <definedName name="Product_Area">#REF!</definedName>
    <definedName name="Product_Line">[15]Sheet1!$T$2:$T$30</definedName>
    <definedName name="Product_Unit">[15]Sheet1!$R$2:$R$8</definedName>
    <definedName name="Proj_ex_1_area">'[5] 3.1 Project costs'!$C$11</definedName>
    <definedName name="Proj_ex_1_cost">'[5] 3.1 Project costs'!$I$11</definedName>
    <definedName name="Proj_ex_1_scope?">'[5] 3.1 Project costs'!$D$11</definedName>
    <definedName name="Proj_ex_1_state">'[5] 3.1 Project costs'!$E$11</definedName>
    <definedName name="Proj_ex_10_area">'[5] 3.1 Project costs'!$C$16</definedName>
    <definedName name="Proj_ex_10_cost">'[5] 3.1 Project costs'!$I$16</definedName>
    <definedName name="Proj_ex_10_scope?">'[5] 3.1 Project costs'!$D$16</definedName>
    <definedName name="Proj_ex_10_state">'[5] 3.1 Project costs'!$E$16</definedName>
    <definedName name="Proj_ex_11_area">'[5] 3.1 Project costs'!$C$17</definedName>
    <definedName name="Proj_ex_11_cost">'[5] 3.1 Project costs'!$I$17</definedName>
    <definedName name="Proj_ex_11_scope?">'[5] 3.1 Project costs'!$D$17</definedName>
    <definedName name="Proj_ex_11_state">'[5] 3.1 Project costs'!$E$17</definedName>
    <definedName name="Proj_ex_2_area">'[5] 3.1 Project costs'!$C$12</definedName>
    <definedName name="Proj_ex_2_cost">'[5] 3.1 Project costs'!$I$12</definedName>
    <definedName name="Proj_ex_2_scope?">'[5] 3.1 Project costs'!$D$12</definedName>
    <definedName name="Proj_ex_2_state">'[5] 3.1 Project costs'!$E$12</definedName>
    <definedName name="Proj_ex_3_area">'[5] 3.1 Project costs'!$C$13</definedName>
    <definedName name="Proj_ex_3_cost">'[5] 3.1 Project costs'!$I$13</definedName>
    <definedName name="Proj_ex_3_scope?">'[5] 3.1 Project costs'!$D$13</definedName>
    <definedName name="Proj_ex_3_state">'[5] 3.1 Project costs'!$E$13</definedName>
    <definedName name="Proj_ex_4_area">'[5] 3.1 Project costs'!$C$18</definedName>
    <definedName name="Proj_ex_4_cost">'[5] 3.1 Project costs'!$I$18</definedName>
    <definedName name="Proj_ex_4_scope?">'[5] 3.1 Project costs'!$D$18</definedName>
    <definedName name="Proj_ex_4_state">'[5] 3.1 Project costs'!$E$18</definedName>
    <definedName name="Proj_ex_5_area">'[5] 3.1 Project costs'!$C$21</definedName>
    <definedName name="Proj_ex_5_cost">'[5] 3.1 Project costs'!$I$21</definedName>
    <definedName name="Proj_ex_5_scope?">'[5] 3.1 Project costs'!$D$21</definedName>
    <definedName name="Proj_ex_5_state">'[5] 3.1 Project costs'!$E$21</definedName>
    <definedName name="Proj_ex_6_area">'[5] 3.1 Project costs'!$C$37</definedName>
    <definedName name="Proj_ex_6_cost">'[5] 3.1 Project costs'!$I$37</definedName>
    <definedName name="Proj_ex_6_scope?">'[5] 3.1 Project costs'!$D$37</definedName>
    <definedName name="Proj_ex_6_state">'[5] 3.1 Project costs'!$E$37</definedName>
    <definedName name="Proj_ex_7_area">'[5] 3.1 Project costs'!$C$43</definedName>
    <definedName name="Proj_ex_7_cost">'[5] 3.1 Project costs'!$I$43</definedName>
    <definedName name="Proj_ex_7_scope?">'[5] 3.1 Project costs'!$D$43</definedName>
    <definedName name="Proj_ex_7_state">'[5] 3.1 Project costs'!$E$43</definedName>
    <definedName name="Proj_ex_8_area">'[5] 3.1 Project costs'!$C$14</definedName>
    <definedName name="Proj_ex_8_cost">'[5] 3.1 Project costs'!$I$14</definedName>
    <definedName name="Proj_ex_8_scope?">'[5] 3.1 Project costs'!$D$14</definedName>
    <definedName name="Proj_ex_8_state">'[5] 3.1 Project costs'!$E$14</definedName>
    <definedName name="Proj_ex_9_area">'[5] 3.1 Project costs'!$C$15</definedName>
    <definedName name="Proj_ex_9_cost">'[5] 3.1 Project costs'!$I$15</definedName>
    <definedName name="Proj_ex_9_scope?">'[5] 3.1 Project costs'!$D$15</definedName>
    <definedName name="Proj_ex_9_state">'[5] 3.1 Project costs'!$E$15</definedName>
    <definedName name="Proj_ex_MSDP_1_area" localSheetId="12">'[5] 3.1 Project costs'!#REF!</definedName>
    <definedName name="Proj_ex_MSDP_1_area" localSheetId="9">'[5] 3.1 Project costs'!#REF!</definedName>
    <definedName name="Proj_ex_MSDP_1_area" localSheetId="6">'[5] 3.1 Project costs'!#REF!</definedName>
    <definedName name="Proj_ex_MSDP_1_area" localSheetId="4">'[5] 3.1 Project costs'!#REF!</definedName>
    <definedName name="Proj_ex_MSDP_1_area" localSheetId="10">'[5] 3.1 Project costs'!#REF!</definedName>
    <definedName name="Proj_ex_MSDP_1_area">'[5] 3.1 Project costs'!#REF!</definedName>
    <definedName name="Proj_ex_MSDP_1_cost" localSheetId="12">'[5] 3.1 Project costs'!#REF!</definedName>
    <definedName name="Proj_ex_MSDP_1_cost" localSheetId="9">'[5] 3.1 Project costs'!#REF!</definedName>
    <definedName name="Proj_ex_MSDP_1_cost" localSheetId="6">'[5] 3.1 Project costs'!#REF!</definedName>
    <definedName name="Proj_ex_MSDP_1_cost" localSheetId="4">'[5] 3.1 Project costs'!#REF!</definedName>
    <definedName name="Proj_ex_MSDP_1_cost" localSheetId="10">'[5] 3.1 Project costs'!#REF!</definedName>
    <definedName name="Proj_ex_MSDP_1_cost">'[5] 3.1 Project costs'!#REF!</definedName>
    <definedName name="Proj_ex_MSDP_1_scope?" localSheetId="12">'[5] 3.1 Project costs'!#REF!</definedName>
    <definedName name="Proj_ex_MSDP_1_scope?" localSheetId="9">'[5] 3.1 Project costs'!#REF!</definedName>
    <definedName name="Proj_ex_MSDP_1_scope?" localSheetId="6">'[5] 3.1 Project costs'!#REF!</definedName>
    <definedName name="Proj_ex_MSDP_1_scope?" localSheetId="4">'[5] 3.1 Project costs'!#REF!</definedName>
    <definedName name="Proj_ex_MSDP_1_scope?" localSheetId="10">'[5] 3.1 Project costs'!#REF!</definedName>
    <definedName name="Proj_ex_MSDP_1_scope?">'[5] 3.1 Project costs'!#REF!</definedName>
    <definedName name="Proj_ex_MSDP_1_state" localSheetId="12">'[5] 3.1 Project costs'!#REF!</definedName>
    <definedName name="Proj_ex_MSDP_1_state" localSheetId="9">'[5] 3.1 Project costs'!#REF!</definedName>
    <definedName name="Proj_ex_MSDP_1_state" localSheetId="6">'[5] 3.1 Project costs'!#REF!</definedName>
    <definedName name="Proj_ex_MSDP_1_state" localSheetId="4">'[5] 3.1 Project costs'!#REF!</definedName>
    <definedName name="Proj_ex_MSDP_1_state" localSheetId="10">'[5] 3.1 Project costs'!#REF!</definedName>
    <definedName name="Proj_ex_MSDP_1_state">'[5] 3.1 Project costs'!#REF!</definedName>
    <definedName name="Proj_ex_MSDP_2_area" localSheetId="9">'[5] 3.1 Project costs'!#REF!</definedName>
    <definedName name="Proj_ex_MSDP_2_area" localSheetId="6">'[5] 3.1 Project costs'!#REF!</definedName>
    <definedName name="Proj_ex_MSDP_2_area" localSheetId="4">'[5] 3.1 Project costs'!#REF!</definedName>
    <definedName name="Proj_ex_MSDP_2_area">'[5] 3.1 Project costs'!#REF!</definedName>
    <definedName name="Proj_ex_MSDP_2_cost" localSheetId="9">'[5] 3.1 Project costs'!#REF!</definedName>
    <definedName name="Proj_ex_MSDP_2_cost" localSheetId="6">'[5] 3.1 Project costs'!#REF!</definedName>
    <definedName name="Proj_ex_MSDP_2_cost" localSheetId="4">'[5] 3.1 Project costs'!#REF!</definedName>
    <definedName name="Proj_ex_MSDP_2_cost">'[5] 3.1 Project costs'!#REF!</definedName>
    <definedName name="Proj_ex_MSDP_2_scope?" localSheetId="9">'[5] 3.1 Project costs'!#REF!</definedName>
    <definedName name="Proj_ex_MSDP_2_scope?" localSheetId="6">'[5] 3.1 Project costs'!#REF!</definedName>
    <definedName name="Proj_ex_MSDP_2_scope?" localSheetId="4">'[5] 3.1 Project costs'!#REF!</definedName>
    <definedName name="Proj_ex_MSDP_2_scope?">'[5] 3.1 Project costs'!#REF!</definedName>
    <definedName name="Proj_ex_MSDP_2_state" localSheetId="9">'[5] 3.1 Project costs'!#REF!</definedName>
    <definedName name="Proj_ex_MSDP_2_state" localSheetId="6">'[5] 3.1 Project costs'!#REF!</definedName>
    <definedName name="Proj_ex_MSDP_2_state" localSheetId="4">'[5] 3.1 Project costs'!#REF!</definedName>
    <definedName name="Proj_ex_MSDP_2_state">'[5] 3.1 Project costs'!#REF!</definedName>
    <definedName name="Proj_ex_MSDP_3_area" localSheetId="9">'[5] 3.1 Project costs'!#REF!</definedName>
    <definedName name="Proj_ex_MSDP_3_area" localSheetId="6">'[5] 3.1 Project costs'!#REF!</definedName>
    <definedName name="Proj_ex_MSDP_3_area" localSheetId="4">'[5] 3.1 Project costs'!#REF!</definedName>
    <definedName name="Proj_ex_MSDP_3_area">'[5] 3.1 Project costs'!#REF!</definedName>
    <definedName name="Proj_ex_MSDP_3_percentage" localSheetId="9">'[5] 3.1 Project costs'!#REF!</definedName>
    <definedName name="Proj_ex_MSDP_3_percentage" localSheetId="6">'[5] 3.1 Project costs'!#REF!</definedName>
    <definedName name="Proj_ex_MSDP_3_percentage" localSheetId="4">'[5] 3.1 Project costs'!#REF!</definedName>
    <definedName name="Proj_ex_MSDP_3_percentage">'[5] 3.1 Project costs'!#REF!</definedName>
    <definedName name="Proj_ex_MSDP_3_scope?" localSheetId="9">'[5] 3.1 Project costs'!#REF!</definedName>
    <definedName name="Proj_ex_MSDP_3_scope?" localSheetId="6">'[5] 3.1 Project costs'!#REF!</definedName>
    <definedName name="Proj_ex_MSDP_3_scope?" localSheetId="4">'[5] 3.1 Project costs'!#REF!</definedName>
    <definedName name="Proj_ex_MSDP_3_scope?">'[5] 3.1 Project costs'!#REF!</definedName>
    <definedName name="Proj_ex_MSDP_3_state" localSheetId="9">'[5] 3.1 Project costs'!#REF!</definedName>
    <definedName name="Proj_ex_MSDP_3_state" localSheetId="6">'[5] 3.1 Project costs'!#REF!</definedName>
    <definedName name="Proj_ex_MSDP_3_state" localSheetId="4">'[5] 3.1 Project costs'!#REF!</definedName>
    <definedName name="Proj_ex_MSDP_3_state">'[5] 3.1 Project costs'!#REF!</definedName>
    <definedName name="Proj_ex_MSDP_WP0_area" localSheetId="9">'[5] 3.1 Project costs'!#REF!</definedName>
    <definedName name="Proj_ex_MSDP_WP0_area" localSheetId="6">'[5] 3.1 Project costs'!#REF!</definedName>
    <definedName name="Proj_ex_MSDP_WP0_area" localSheetId="4">'[5] 3.1 Project costs'!#REF!</definedName>
    <definedName name="Proj_ex_MSDP_WP0_area">'[5] 3.1 Project costs'!#REF!</definedName>
    <definedName name="Proj_ex_MSDP_WP0_cost" localSheetId="9">'[5] 3.1 Project costs'!#REF!</definedName>
    <definedName name="Proj_ex_MSDP_WP0_cost" localSheetId="6">'[5] 3.1 Project costs'!#REF!</definedName>
    <definedName name="Proj_ex_MSDP_WP0_cost" localSheetId="4">'[5] 3.1 Project costs'!#REF!</definedName>
    <definedName name="Proj_ex_MSDP_WP0_cost">'[5] 3.1 Project costs'!#REF!</definedName>
    <definedName name="Proj_ex_MSDP_WP0_scope?" localSheetId="9">'[5] 3.1 Project costs'!#REF!</definedName>
    <definedName name="Proj_ex_MSDP_WP0_scope?" localSheetId="6">'[5] 3.1 Project costs'!#REF!</definedName>
    <definedName name="Proj_ex_MSDP_WP0_scope?" localSheetId="4">'[5] 3.1 Project costs'!#REF!</definedName>
    <definedName name="Proj_ex_MSDP_WP0_scope?">'[5] 3.1 Project costs'!#REF!</definedName>
    <definedName name="Proj_ex_MSDP_WP0_state" localSheetId="9">'[5] 3.1 Project costs'!#REF!</definedName>
    <definedName name="Proj_ex_MSDP_WP0_state" localSheetId="6">'[5] 3.1 Project costs'!#REF!</definedName>
    <definedName name="Proj_ex_MSDP_WP0_state" localSheetId="4">'[5] 3.1 Project costs'!#REF!</definedName>
    <definedName name="Proj_ex_MSDP_WP0_state">'[5] 3.1 Project costs'!#REF!</definedName>
    <definedName name="Proj_ex_MSDP_WP1_area" localSheetId="9">'[5] 3.1 Project costs'!#REF!</definedName>
    <definedName name="Proj_ex_MSDP_WP1_area" localSheetId="6">'[5] 3.1 Project costs'!#REF!</definedName>
    <definedName name="Proj_ex_MSDP_WP1_area" localSheetId="4">'[5] 3.1 Project costs'!#REF!</definedName>
    <definedName name="Proj_ex_MSDP_WP1_area">'[5] 3.1 Project costs'!#REF!</definedName>
    <definedName name="Proj_ex_MSDP_WP1_cost" localSheetId="9">'[5] 3.1 Project costs'!#REF!</definedName>
    <definedName name="Proj_ex_MSDP_WP1_cost" localSheetId="6">'[5] 3.1 Project costs'!#REF!</definedName>
    <definedName name="Proj_ex_MSDP_WP1_cost" localSheetId="4">'[5] 3.1 Project costs'!#REF!</definedName>
    <definedName name="Proj_ex_MSDP_WP1_cost">'[5] 3.1 Project costs'!#REF!</definedName>
    <definedName name="Proj_ex_MSDP_WP1_scope?" localSheetId="9">'[5] 3.1 Project costs'!#REF!</definedName>
    <definedName name="Proj_ex_MSDP_WP1_scope?" localSheetId="6">'[5] 3.1 Project costs'!#REF!</definedName>
    <definedName name="Proj_ex_MSDP_WP1_scope?" localSheetId="4">'[5] 3.1 Project costs'!#REF!</definedName>
    <definedName name="Proj_ex_MSDP_WP1_scope?">'[5] 3.1 Project costs'!#REF!</definedName>
    <definedName name="Proj_ex_MSDP_WP1_state" localSheetId="9">'[5] 3.1 Project costs'!#REF!</definedName>
    <definedName name="Proj_ex_MSDP_WP1_state" localSheetId="6">'[5] 3.1 Project costs'!#REF!</definedName>
    <definedName name="Proj_ex_MSDP_WP1_state" localSheetId="4">'[5] 3.1 Project costs'!#REF!</definedName>
    <definedName name="Proj_ex_MSDP_WP1_state">'[5] 3.1 Project costs'!#REF!</definedName>
    <definedName name="Proj_ex_MSDP_WP2_area" localSheetId="9">'[5] 3.1 Project costs'!#REF!</definedName>
    <definedName name="Proj_ex_MSDP_WP2_area" localSheetId="6">'[5] 3.1 Project costs'!#REF!</definedName>
    <definedName name="Proj_ex_MSDP_WP2_area" localSheetId="4">'[5] 3.1 Project costs'!#REF!</definedName>
    <definedName name="Proj_ex_MSDP_WP2_area">'[5] 3.1 Project costs'!#REF!</definedName>
    <definedName name="Proj_ex_MSDP_WP2_cost" localSheetId="9">'[5] 3.1 Project costs'!#REF!</definedName>
    <definedName name="Proj_ex_MSDP_WP2_cost" localSheetId="6">'[5] 3.1 Project costs'!#REF!</definedName>
    <definedName name="Proj_ex_MSDP_WP2_cost" localSheetId="4">'[5] 3.1 Project costs'!#REF!</definedName>
    <definedName name="Proj_ex_MSDP_WP2_cost">'[5] 3.1 Project costs'!#REF!</definedName>
    <definedName name="Proj_ex_MSDP_WP2_scope?" localSheetId="9">'[5] 3.1 Project costs'!#REF!</definedName>
    <definedName name="Proj_ex_MSDP_WP2_scope?" localSheetId="6">'[5] 3.1 Project costs'!#REF!</definedName>
    <definedName name="Proj_ex_MSDP_WP2_scope?" localSheetId="4">'[5] 3.1 Project costs'!#REF!</definedName>
    <definedName name="Proj_ex_MSDP_WP2_scope?">'[5] 3.1 Project costs'!#REF!</definedName>
    <definedName name="Proj_ex_MSDP_WP2_state" localSheetId="9">'[5] 3.1 Project costs'!#REF!</definedName>
    <definedName name="Proj_ex_MSDP_WP2_state" localSheetId="6">'[5] 3.1 Project costs'!#REF!</definedName>
    <definedName name="Proj_ex_MSDP_WP2_state" localSheetId="4">'[5] 3.1 Project costs'!#REF!</definedName>
    <definedName name="Proj_ex_MSDP_WP2_state">'[5] 3.1 Project costs'!#REF!</definedName>
    <definedName name="Proj_ex_MSDP_WP3_area" localSheetId="9">'[5] 3.1 Project costs'!#REF!</definedName>
    <definedName name="Proj_ex_MSDP_WP3_area" localSheetId="6">'[5] 3.1 Project costs'!#REF!</definedName>
    <definedName name="Proj_ex_MSDP_WP3_area" localSheetId="4">'[5] 3.1 Project costs'!#REF!</definedName>
    <definedName name="Proj_ex_MSDP_WP3_area">'[5] 3.1 Project costs'!#REF!</definedName>
    <definedName name="Proj_ex_MSDP_WP3_cost" localSheetId="9">'[5] 3.1 Project costs'!#REF!</definedName>
    <definedName name="Proj_ex_MSDP_WP3_cost" localSheetId="6">'[5] 3.1 Project costs'!#REF!</definedName>
    <definedName name="Proj_ex_MSDP_WP3_cost" localSheetId="4">'[5] 3.1 Project costs'!#REF!</definedName>
    <definedName name="Proj_ex_MSDP_WP3_cost">'[5] 3.1 Project costs'!#REF!</definedName>
    <definedName name="Proj_ex_MSDP_WP3_scope?" localSheetId="9">'[5] 3.1 Project costs'!#REF!</definedName>
    <definedName name="Proj_ex_MSDP_WP3_scope?" localSheetId="6">'[5] 3.1 Project costs'!#REF!</definedName>
    <definedName name="Proj_ex_MSDP_WP3_scope?" localSheetId="4">'[5] 3.1 Project costs'!#REF!</definedName>
    <definedName name="Proj_ex_MSDP_WP3_scope?">'[5] 3.1 Project costs'!#REF!</definedName>
    <definedName name="Proj_ex_MSDP_WP3_state" localSheetId="9">'[5] 3.1 Project costs'!#REF!</definedName>
    <definedName name="Proj_ex_MSDP_WP3_state" localSheetId="6">'[5] 3.1 Project costs'!#REF!</definedName>
    <definedName name="Proj_ex_MSDP_WP3_state" localSheetId="4">'[5] 3.1 Project costs'!#REF!</definedName>
    <definedName name="Proj_ex_MSDP_WP3_state">'[5] 3.1 Project costs'!#REF!</definedName>
    <definedName name="Proj_ex_MSDP_WP4_area" localSheetId="9">'[5] 3.1 Project costs'!#REF!</definedName>
    <definedName name="Proj_ex_MSDP_WP4_area" localSheetId="6">'[5] 3.1 Project costs'!#REF!</definedName>
    <definedName name="Proj_ex_MSDP_WP4_area" localSheetId="4">'[5] 3.1 Project costs'!#REF!</definedName>
    <definedName name="Proj_ex_MSDP_WP4_area">'[5] 3.1 Project costs'!#REF!</definedName>
    <definedName name="Proj_ex_MSDP_WP4_cost" localSheetId="9">'[5] 3.1 Project costs'!#REF!</definedName>
    <definedName name="Proj_ex_MSDP_WP4_cost" localSheetId="6">'[5] 3.1 Project costs'!#REF!</definedName>
    <definedName name="Proj_ex_MSDP_WP4_cost" localSheetId="4">'[5] 3.1 Project costs'!#REF!</definedName>
    <definedName name="Proj_ex_MSDP_WP4_cost">'[5] 3.1 Project costs'!#REF!</definedName>
    <definedName name="Proj_ex_MSDP_WP4_scope?" localSheetId="9">'[5] 3.1 Project costs'!#REF!</definedName>
    <definedName name="Proj_ex_MSDP_WP4_scope?" localSheetId="6">'[5] 3.1 Project costs'!#REF!</definedName>
    <definedName name="Proj_ex_MSDP_WP4_scope?" localSheetId="4">'[5] 3.1 Project costs'!#REF!</definedName>
    <definedName name="Proj_ex_MSDP_WP4_scope?">'[5] 3.1 Project costs'!#REF!</definedName>
    <definedName name="Proj_ex_MSDP_WP4_state" localSheetId="9">'[5] 3.1 Project costs'!#REF!</definedName>
    <definedName name="Proj_ex_MSDP_WP4_state" localSheetId="6">'[5] 3.1 Project costs'!#REF!</definedName>
    <definedName name="Proj_ex_MSDP_WP4_state" localSheetId="4">'[5] 3.1 Project costs'!#REF!</definedName>
    <definedName name="Proj_ex_MSDP_WP4_state">'[5] 3.1 Project costs'!#REF!</definedName>
    <definedName name="Proj_ex_MSDP_WP5_area" localSheetId="9">'[5] 3.1 Project costs'!#REF!</definedName>
    <definedName name="Proj_ex_MSDP_WP5_area" localSheetId="6">'[5] 3.1 Project costs'!#REF!</definedName>
    <definedName name="Proj_ex_MSDP_WP5_area" localSheetId="4">'[5] 3.1 Project costs'!#REF!</definedName>
    <definedName name="Proj_ex_MSDP_WP5_area">'[5] 3.1 Project costs'!#REF!</definedName>
    <definedName name="Proj_ex_MSDP_WP5_cost" localSheetId="9">'[5] 3.1 Project costs'!#REF!</definedName>
    <definedName name="Proj_ex_MSDP_WP5_cost" localSheetId="6">'[5] 3.1 Project costs'!#REF!</definedName>
    <definedName name="Proj_ex_MSDP_WP5_cost" localSheetId="4">'[5] 3.1 Project costs'!#REF!</definedName>
    <definedName name="Proj_ex_MSDP_WP5_cost">'[5] 3.1 Project costs'!#REF!</definedName>
    <definedName name="Proj_ex_MSDP_WP5_scope?" localSheetId="9">'[5] 3.1 Project costs'!#REF!</definedName>
    <definedName name="Proj_ex_MSDP_WP5_scope?" localSheetId="6">'[5] 3.1 Project costs'!#REF!</definedName>
    <definedName name="Proj_ex_MSDP_WP5_scope?" localSheetId="4">'[5] 3.1 Project costs'!#REF!</definedName>
    <definedName name="Proj_ex_MSDP_WP5_scope?">'[5] 3.1 Project costs'!#REF!</definedName>
    <definedName name="Proj_ex_MSDP_WP5_state" localSheetId="9">'[5] 3.1 Project costs'!#REF!</definedName>
    <definedName name="Proj_ex_MSDP_WP5_state" localSheetId="6">'[5] 3.1 Project costs'!#REF!</definedName>
    <definedName name="Proj_ex_MSDP_WP5_state" localSheetId="4">'[5] 3.1 Project costs'!#REF!</definedName>
    <definedName name="Proj_ex_MSDP_WP5_state">'[5] 3.1 Project costs'!#REF!</definedName>
    <definedName name="Proj_ex_MSDP_WP7_area" localSheetId="9">'[5] 3.1 Project costs'!#REF!</definedName>
    <definedName name="Proj_ex_MSDP_WP7_area" localSheetId="6">'[5] 3.1 Project costs'!#REF!</definedName>
    <definedName name="Proj_ex_MSDP_WP7_area" localSheetId="4">'[5] 3.1 Project costs'!#REF!</definedName>
    <definedName name="Proj_ex_MSDP_WP7_area">'[5] 3.1 Project costs'!#REF!</definedName>
    <definedName name="Proj_ex_MSDP_WP7_cost" localSheetId="9">'[5] 3.1 Project costs'!#REF!</definedName>
    <definedName name="Proj_ex_MSDP_WP7_cost" localSheetId="6">'[5] 3.1 Project costs'!#REF!</definedName>
    <definedName name="Proj_ex_MSDP_WP7_cost" localSheetId="4">'[5] 3.1 Project costs'!#REF!</definedName>
    <definedName name="Proj_ex_MSDP_WP7_cost">'[5] 3.1 Project costs'!#REF!</definedName>
    <definedName name="Proj_ex_MSDP_WP7_scope?" localSheetId="9">'[5] 3.1 Project costs'!#REF!</definedName>
    <definedName name="Proj_ex_MSDP_WP7_scope?" localSheetId="6">'[5] 3.1 Project costs'!#REF!</definedName>
    <definedName name="Proj_ex_MSDP_WP7_scope?" localSheetId="4">'[5] 3.1 Project costs'!#REF!</definedName>
    <definedName name="Proj_ex_MSDP_WP7_scope?">'[5] 3.1 Project costs'!#REF!</definedName>
    <definedName name="Proj_ex_MSDP_WP7_state" localSheetId="9">'[5] 3.1 Project costs'!#REF!</definedName>
    <definedName name="Proj_ex_MSDP_WP7_state" localSheetId="6">'[5] 3.1 Project costs'!#REF!</definedName>
    <definedName name="Proj_ex_MSDP_WP7_state" localSheetId="4">'[5] 3.1 Project costs'!#REF!</definedName>
    <definedName name="Proj_ex_MSDP_WP7_state">'[5] 3.1 Project costs'!#REF!</definedName>
    <definedName name="Proj_ex_MSDP_WP9_area" localSheetId="9">'[5] 3.1 Project costs'!#REF!</definedName>
    <definedName name="Proj_ex_MSDP_WP9_area" localSheetId="6">'[5] 3.1 Project costs'!#REF!</definedName>
    <definedName name="Proj_ex_MSDP_WP9_area" localSheetId="4">'[5] 3.1 Project costs'!#REF!</definedName>
    <definedName name="Proj_ex_MSDP_WP9_area">'[5] 3.1 Project costs'!#REF!</definedName>
    <definedName name="Proj_ex_MSDP_WP9_cost" localSheetId="9">'[5] 3.1 Project costs'!#REF!</definedName>
    <definedName name="Proj_ex_MSDP_WP9_cost" localSheetId="6">'[5] 3.1 Project costs'!#REF!</definedName>
    <definedName name="Proj_ex_MSDP_WP9_cost" localSheetId="4">'[5] 3.1 Project costs'!#REF!</definedName>
    <definedName name="Proj_ex_MSDP_WP9_cost">'[5] 3.1 Project costs'!#REF!</definedName>
    <definedName name="Proj_ex_MSDP_WP9_scope?" localSheetId="9">'[5] 3.1 Project costs'!#REF!</definedName>
    <definedName name="Proj_ex_MSDP_WP9_scope?" localSheetId="6">'[5] 3.1 Project costs'!#REF!</definedName>
    <definedName name="Proj_ex_MSDP_WP9_scope?" localSheetId="4">'[5] 3.1 Project costs'!#REF!</definedName>
    <definedName name="Proj_ex_MSDP_WP9_scope?">'[5] 3.1 Project costs'!#REF!</definedName>
    <definedName name="Proj_ex_MSDP_WP9_state" localSheetId="9">'[5] 3.1 Project costs'!#REF!</definedName>
    <definedName name="Proj_ex_MSDP_WP9_state" localSheetId="6">'[5] 3.1 Project costs'!#REF!</definedName>
    <definedName name="Proj_ex_MSDP_WP9_state" localSheetId="4">'[5] 3.1 Project costs'!#REF!</definedName>
    <definedName name="Proj_ex_MSDP_WP9_state">'[5] 3.1 Project costs'!#REF!</definedName>
    <definedName name="Project_appl_exit" localSheetId="9">'[5]3.3 BSS Applications'!#REF!</definedName>
    <definedName name="Project_appl_exit" localSheetId="6">'[5]3.3 BSS Applications'!#REF!</definedName>
    <definedName name="Project_appl_exit" localSheetId="4">'[5]3.3 BSS Applications'!#REF!</definedName>
    <definedName name="Project_appl_exit">'[5]3.3 BSS Applications'!#REF!</definedName>
    <definedName name="Project_appl_transformation" localSheetId="9">'[5]3.3 BSS Applications'!#REF!</definedName>
    <definedName name="Project_appl_transformation" localSheetId="6">'[5]3.3 BSS Applications'!#REF!</definedName>
    <definedName name="Project_appl_transformation" localSheetId="4">'[5]3.3 BSS Applications'!#REF!</definedName>
    <definedName name="Project_appl_transformation">'[5]3.3 BSS Applications'!#REF!</definedName>
    <definedName name="Project_appl_transition" localSheetId="9">'[5]3.3 BSS Applications'!#REF!</definedName>
    <definedName name="Project_appl_transition" localSheetId="6">'[5]3.3 BSS Applications'!#REF!</definedName>
    <definedName name="Project_appl_transition" localSheetId="4">'[5]3.3 BSS Applications'!#REF!</definedName>
    <definedName name="Project_appl_transition">'[5]3.3 BSS Applications'!#REF!</definedName>
    <definedName name="Project_appl_worst_case_exit" localSheetId="12">#REF!</definedName>
    <definedName name="Project_appl_worst_case_exit" localSheetId="9">#REF!</definedName>
    <definedName name="Project_appl_worst_case_exit" localSheetId="6">#REF!</definedName>
    <definedName name="Project_appl_worst_case_exit" localSheetId="4">#REF!</definedName>
    <definedName name="Project_appl_worst_case_exit" localSheetId="10">#REF!</definedName>
    <definedName name="Project_appl_worst_case_exit">#REF!</definedName>
    <definedName name="Project_appl_worst_case_prob_exit" localSheetId="12">#REF!</definedName>
    <definedName name="Project_appl_worst_case_prob_exit" localSheetId="9">#REF!</definedName>
    <definedName name="Project_appl_worst_case_prob_exit" localSheetId="6">#REF!</definedName>
    <definedName name="Project_appl_worst_case_prob_exit" localSheetId="4">#REF!</definedName>
    <definedName name="Project_appl_worst_case_prob_exit" localSheetId="10">#REF!</definedName>
    <definedName name="Project_appl_worst_case_prob_exit">#REF!</definedName>
    <definedName name="Project_appl_worst_case_prob_transformation" localSheetId="12">#REF!</definedName>
    <definedName name="Project_appl_worst_case_prob_transformation" localSheetId="9">#REF!</definedName>
    <definedName name="Project_appl_worst_case_prob_transformation" localSheetId="6">#REF!</definedName>
    <definedName name="Project_appl_worst_case_prob_transformation" localSheetId="4">#REF!</definedName>
    <definedName name="Project_appl_worst_case_prob_transformation" localSheetId="10">#REF!</definedName>
    <definedName name="Project_appl_worst_case_prob_transformation">#REF!</definedName>
    <definedName name="Project_appl_worst_case_prob_transition" localSheetId="9">#REF!</definedName>
    <definedName name="Project_appl_worst_case_prob_transition" localSheetId="6">#REF!</definedName>
    <definedName name="Project_appl_worst_case_prob_transition" localSheetId="4">#REF!</definedName>
    <definedName name="Project_appl_worst_case_prob_transition">#REF!</definedName>
    <definedName name="Project_appl_worst_case_transformation" localSheetId="9">#REF!</definedName>
    <definedName name="Project_appl_worst_case_transformation" localSheetId="6">#REF!</definedName>
    <definedName name="Project_appl_worst_case_transformation" localSheetId="4">#REF!</definedName>
    <definedName name="Project_appl_worst_case_transformation">#REF!</definedName>
    <definedName name="Project_appl_worst_case_transition" localSheetId="9">#REF!</definedName>
    <definedName name="Project_appl_worst_case_transition" localSheetId="6">#REF!</definedName>
    <definedName name="Project_appl_worst_case_transition" localSheetId="4">#REF!</definedName>
    <definedName name="Project_appl_worst_case_transition">#REF!</definedName>
    <definedName name="Project_infra_exit" localSheetId="9">#REF!</definedName>
    <definedName name="Project_infra_exit" localSheetId="6">#REF!</definedName>
    <definedName name="Project_infra_exit" localSheetId="4">#REF!</definedName>
    <definedName name="Project_infra_exit">#REF!</definedName>
    <definedName name="Project_infra_transformation" localSheetId="9">#REF!</definedName>
    <definedName name="Project_infra_transformation" localSheetId="6">#REF!</definedName>
    <definedName name="Project_infra_transformation" localSheetId="4">#REF!</definedName>
    <definedName name="Project_infra_transformation">#REF!</definedName>
    <definedName name="Project_infra_transition" localSheetId="9">#REF!</definedName>
    <definedName name="Project_infra_transition" localSheetId="6">#REF!</definedName>
    <definedName name="Project_infra_transition" localSheetId="4">#REF!</definedName>
    <definedName name="Project_infra_transition">#REF!</definedName>
    <definedName name="Project_ITA_worst_case_exit" localSheetId="9">#REF!</definedName>
    <definedName name="Project_ITA_worst_case_exit" localSheetId="6">#REF!</definedName>
    <definedName name="Project_ITA_worst_case_exit" localSheetId="4">#REF!</definedName>
    <definedName name="Project_ITA_worst_case_exit">#REF!</definedName>
    <definedName name="Project_ITA_worst_case_prob_exit" localSheetId="9">#REF!</definedName>
    <definedName name="Project_ITA_worst_case_prob_exit" localSheetId="6">#REF!</definedName>
    <definedName name="Project_ITA_worst_case_prob_exit" localSheetId="4">#REF!</definedName>
    <definedName name="Project_ITA_worst_case_prob_exit">#REF!</definedName>
    <definedName name="Project_ITA_worst_case_prob_transformation" localSheetId="9">#REF!</definedName>
    <definedName name="Project_ITA_worst_case_prob_transformation" localSheetId="6">#REF!</definedName>
    <definedName name="Project_ITA_worst_case_prob_transformation" localSheetId="4">#REF!</definedName>
    <definedName name="Project_ITA_worst_case_prob_transformation">#REF!</definedName>
    <definedName name="Project_ITA_worst_case_prob_transition" localSheetId="9">#REF!</definedName>
    <definedName name="Project_ITA_worst_case_prob_transition" localSheetId="6">#REF!</definedName>
    <definedName name="Project_ITA_worst_case_prob_transition" localSheetId="4">#REF!</definedName>
    <definedName name="Project_ITA_worst_case_prob_transition">#REF!</definedName>
    <definedName name="Project_ITA_worst_case_transformation" localSheetId="9">#REF!</definedName>
    <definedName name="Project_ITA_worst_case_transformation" localSheetId="6">#REF!</definedName>
    <definedName name="Project_ITA_worst_case_transformation" localSheetId="4">#REF!</definedName>
    <definedName name="Project_ITA_worst_case_transformation">#REF!</definedName>
    <definedName name="Project_ITA_worst_case_transition" localSheetId="9">#REF!</definedName>
    <definedName name="Project_ITA_worst_case_transition" localSheetId="6">#REF!</definedName>
    <definedName name="Project_ITA_worst_case_transition" localSheetId="4">#REF!</definedName>
    <definedName name="Project_ITA_worst_case_transition">#REF!</definedName>
    <definedName name="Project_main_areas">'[5]Calculations 1'!$B$939:$B$943</definedName>
    <definedName name="Project_Man_Costs_Exit">'[5]Calculations 1'!$E$1015</definedName>
    <definedName name="Project_Man_Costs_Transformation">'[5]Calculations 1'!$D$1015</definedName>
    <definedName name="Project_Man_Costs_Transition">'[5]Calculations 1'!$C$1015</definedName>
    <definedName name="Project_management_cost_exit" localSheetId="12">#REF!</definedName>
    <definedName name="Project_management_cost_exit" localSheetId="9">#REF!</definedName>
    <definedName name="Project_management_cost_exit" localSheetId="6">#REF!</definedName>
    <definedName name="Project_management_cost_exit" localSheetId="4">#REF!</definedName>
    <definedName name="Project_management_cost_exit" localSheetId="10">#REF!</definedName>
    <definedName name="Project_management_cost_exit">#REF!</definedName>
    <definedName name="Project_management_cost_transformation" localSheetId="12">#REF!</definedName>
    <definedName name="Project_management_cost_transformation" localSheetId="9">#REF!</definedName>
    <definedName name="Project_management_cost_transformation" localSheetId="6">#REF!</definedName>
    <definedName name="Project_management_cost_transformation" localSheetId="4">#REF!</definedName>
    <definedName name="Project_management_cost_transformation" localSheetId="10">#REF!</definedName>
    <definedName name="Project_management_cost_transformation">#REF!</definedName>
    <definedName name="Project_management_cost_transition" localSheetId="12">#REF!</definedName>
    <definedName name="Project_management_cost_transition" localSheetId="9">#REF!</definedName>
    <definedName name="Project_management_cost_transition" localSheetId="6">#REF!</definedName>
    <definedName name="Project_management_cost_transition" localSheetId="4">#REF!</definedName>
    <definedName name="Project_management_cost_transition" localSheetId="10">#REF!</definedName>
    <definedName name="Project_management_cost_transition">#REF!</definedName>
    <definedName name="Project_management_exit">'[5] 3.1 Project costs'!$G$65</definedName>
    <definedName name="Project_management_transformation">'[5] 3.1 Project costs'!$E$65</definedName>
    <definedName name="Project_management_transition">'[5] 3.1 Project costs'!$C$65</definedName>
    <definedName name="Project_management_worst_case_exit" localSheetId="12">#REF!</definedName>
    <definedName name="Project_management_worst_case_exit" localSheetId="9">#REF!</definedName>
    <definedName name="Project_management_worst_case_exit" localSheetId="6">#REF!</definedName>
    <definedName name="Project_management_worst_case_exit" localSheetId="4">#REF!</definedName>
    <definedName name="Project_management_worst_case_exit" localSheetId="10">#REF!</definedName>
    <definedName name="Project_management_worst_case_exit">#REF!</definedName>
    <definedName name="Project_management_worst_case_transformation" localSheetId="12">#REF!</definedName>
    <definedName name="Project_management_worst_case_transformation" localSheetId="9">#REF!</definedName>
    <definedName name="Project_management_worst_case_transformation" localSheetId="6">#REF!</definedName>
    <definedName name="Project_management_worst_case_transformation" localSheetId="4">#REF!</definedName>
    <definedName name="Project_management_worst_case_transformation" localSheetId="10">#REF!</definedName>
    <definedName name="Project_management_worst_case_transformation">#REF!</definedName>
    <definedName name="Project_management_worst_case_transition" localSheetId="12">#REF!</definedName>
    <definedName name="Project_management_worst_case_transition" localSheetId="9">#REF!</definedName>
    <definedName name="Project_management_worst_case_transition" localSheetId="6">#REF!</definedName>
    <definedName name="Project_management_worst_case_transition" localSheetId="4">#REF!</definedName>
    <definedName name="Project_management_worst_case_transition" localSheetId="10">#REF!</definedName>
    <definedName name="Project_management_worst_case_transition">#REF!</definedName>
    <definedName name="Project_MSDP_worst_case_exit" localSheetId="9">#REF!</definedName>
    <definedName name="Project_MSDP_worst_case_exit" localSheetId="6">#REF!</definedName>
    <definedName name="Project_MSDP_worst_case_exit" localSheetId="4">#REF!</definedName>
    <definedName name="Project_MSDP_worst_case_exit">#REF!</definedName>
    <definedName name="Project_MSDP_worst_case_prob_exit" localSheetId="9">#REF!</definedName>
    <definedName name="Project_MSDP_worst_case_prob_exit" localSheetId="6">#REF!</definedName>
    <definedName name="Project_MSDP_worst_case_prob_exit" localSheetId="4">#REF!</definedName>
    <definedName name="Project_MSDP_worst_case_prob_exit">#REF!</definedName>
    <definedName name="Project_MSDP_worst_case_prob_transformation" localSheetId="9">#REF!</definedName>
    <definedName name="Project_MSDP_worst_case_prob_transformation" localSheetId="6">#REF!</definedName>
    <definedName name="Project_MSDP_worst_case_prob_transformation" localSheetId="4">#REF!</definedName>
    <definedName name="Project_MSDP_worst_case_prob_transformation">#REF!</definedName>
    <definedName name="Project_MSDP_worst_case_prob_transition" localSheetId="9">#REF!</definedName>
    <definedName name="Project_MSDP_worst_case_prob_transition" localSheetId="6">#REF!</definedName>
    <definedName name="Project_MSDP_worst_case_prob_transition" localSheetId="4">#REF!</definedName>
    <definedName name="Project_MSDP_worst_case_prob_transition">#REF!</definedName>
    <definedName name="Project_MSDP_worst_case_transformation" localSheetId="9">#REF!</definedName>
    <definedName name="Project_MSDP_worst_case_transformation" localSheetId="6">#REF!</definedName>
    <definedName name="Project_MSDP_worst_case_transformation" localSheetId="4">#REF!</definedName>
    <definedName name="Project_MSDP_worst_case_transformation">#REF!</definedName>
    <definedName name="Project_MSDP_worst_case_transition" localSheetId="9">#REF!</definedName>
    <definedName name="Project_MSDP_worst_case_transition" localSheetId="6">#REF!</definedName>
    <definedName name="Project_MSDP_worst_case_transition" localSheetId="4">#REF!</definedName>
    <definedName name="Project_MSDP_worst_case_transition">#REF!</definedName>
    <definedName name="Project_PC_assets_exit" localSheetId="9">#REF!</definedName>
    <definedName name="Project_PC_assets_exit" localSheetId="6">#REF!</definedName>
    <definedName name="Project_PC_assets_exit" localSheetId="4">#REF!</definedName>
    <definedName name="Project_PC_assets_exit">#REF!</definedName>
    <definedName name="Project_PC_assets_transformation" localSheetId="9">#REF!</definedName>
    <definedName name="Project_PC_assets_transformation" localSheetId="6">#REF!</definedName>
    <definedName name="Project_PC_assets_transformation" localSheetId="4">#REF!</definedName>
    <definedName name="Project_PC_assets_transformation">#REF!</definedName>
    <definedName name="Project_PC_assets_transition" localSheetId="9">#REF!</definedName>
    <definedName name="Project_PC_assets_transition" localSheetId="6">#REF!</definedName>
    <definedName name="Project_PC_assets_transition" localSheetId="4">#REF!</definedName>
    <definedName name="Project_PC_assets_transition">#REF!</definedName>
    <definedName name="Project_PM_worst_case_prob_exit" localSheetId="9">#REF!</definedName>
    <definedName name="Project_PM_worst_case_prob_exit" localSheetId="6">#REF!</definedName>
    <definedName name="Project_PM_worst_case_prob_exit" localSheetId="4">#REF!</definedName>
    <definedName name="Project_PM_worst_case_prob_exit">#REF!</definedName>
    <definedName name="Project_PM_worst_case_prob_transformation" localSheetId="9">#REF!</definedName>
    <definedName name="Project_PM_worst_case_prob_transformation" localSheetId="6">#REF!</definedName>
    <definedName name="Project_PM_worst_case_prob_transformation" localSheetId="4">#REF!</definedName>
    <definedName name="Project_PM_worst_case_prob_transformation">#REF!</definedName>
    <definedName name="Project_PM_worst_case_prob_transition" localSheetId="9">#REF!</definedName>
    <definedName name="Project_PM_worst_case_prob_transition" localSheetId="6">#REF!</definedName>
    <definedName name="Project_PM_worst_case_prob_transition" localSheetId="4">#REF!</definedName>
    <definedName name="Project_PM_worst_case_prob_transition">#REF!</definedName>
    <definedName name="Project_scope">'[5]Calculations 1'!$B$946:$B$948</definedName>
    <definedName name="Project_section_0">'[5] 3.1 Project costs'!$B$1:$B$2</definedName>
    <definedName name="Project_section_1">'[5] 3.1 Project costs'!$B$4</definedName>
    <definedName name="Project_section_2">'[5] 3.1 Project costs'!$B$59:$K$59</definedName>
    <definedName name="Project_section_3">'[5] 3.1 Project costs'!$B$77</definedName>
    <definedName name="Project_undefined_worst_case_exit" localSheetId="12">#REF!</definedName>
    <definedName name="Project_undefined_worst_case_exit" localSheetId="9">#REF!</definedName>
    <definedName name="Project_undefined_worst_case_exit" localSheetId="6">#REF!</definedName>
    <definedName name="Project_undefined_worst_case_exit" localSheetId="4">#REF!</definedName>
    <definedName name="Project_undefined_worst_case_exit" localSheetId="10">#REF!</definedName>
    <definedName name="Project_undefined_worst_case_exit">#REF!</definedName>
    <definedName name="Project_undefined_worst_case_prob_exit" localSheetId="12">#REF!</definedName>
    <definedName name="Project_undefined_worst_case_prob_exit" localSheetId="9">#REF!</definedName>
    <definedName name="Project_undefined_worst_case_prob_exit" localSheetId="6">#REF!</definedName>
    <definedName name="Project_undefined_worst_case_prob_exit" localSheetId="4">#REF!</definedName>
    <definedName name="Project_undefined_worst_case_prob_exit" localSheetId="10">#REF!</definedName>
    <definedName name="Project_undefined_worst_case_prob_exit">#REF!</definedName>
    <definedName name="Project_undefined_worst_case_prob_transformation" localSheetId="12">#REF!</definedName>
    <definedName name="Project_undefined_worst_case_prob_transformation" localSheetId="9">#REF!</definedName>
    <definedName name="Project_undefined_worst_case_prob_transformation" localSheetId="6">#REF!</definedName>
    <definedName name="Project_undefined_worst_case_prob_transformation" localSheetId="4">#REF!</definedName>
    <definedName name="Project_undefined_worst_case_prob_transformation" localSheetId="10">#REF!</definedName>
    <definedName name="Project_undefined_worst_case_prob_transformation">#REF!</definedName>
    <definedName name="Project_undefined_worst_case_prob_transition" localSheetId="9">#REF!</definedName>
    <definedName name="Project_undefined_worst_case_prob_transition" localSheetId="6">#REF!</definedName>
    <definedName name="Project_undefined_worst_case_prob_transition" localSheetId="4">#REF!</definedName>
    <definedName name="Project_undefined_worst_case_prob_transition">#REF!</definedName>
    <definedName name="Project_undefined_worst_case_transformation" localSheetId="9">#REF!</definedName>
    <definedName name="Project_undefined_worst_case_transformation" localSheetId="6">#REF!</definedName>
    <definedName name="Project_undefined_worst_case_transformation" localSheetId="4">#REF!</definedName>
    <definedName name="Project_undefined_worst_case_transformation">#REF!</definedName>
    <definedName name="Project_undefined_worst_case_transition" localSheetId="9">#REF!</definedName>
    <definedName name="Project_undefined_worst_case_transition" localSheetId="6">#REF!</definedName>
    <definedName name="Project_undefined_worst_case_transition" localSheetId="4">#REF!</definedName>
    <definedName name="Project_undefined_worst_case_transition">#REF!</definedName>
    <definedName name="Project_voice_worst_case_exit" localSheetId="9">#REF!</definedName>
    <definedName name="Project_voice_worst_case_exit" localSheetId="6">#REF!</definedName>
    <definedName name="Project_voice_worst_case_exit" localSheetId="4">#REF!</definedName>
    <definedName name="Project_voice_worst_case_exit">#REF!</definedName>
    <definedName name="Project_voice_worst_case_prob_exit" localSheetId="9">#REF!</definedName>
    <definedName name="Project_voice_worst_case_prob_exit" localSheetId="6">#REF!</definedName>
    <definedName name="Project_voice_worst_case_prob_exit" localSheetId="4">#REF!</definedName>
    <definedName name="Project_voice_worst_case_prob_exit">#REF!</definedName>
    <definedName name="Project_voice_worst_case_prob_transformation" localSheetId="9">#REF!</definedName>
    <definedName name="Project_voice_worst_case_prob_transformation" localSheetId="6">#REF!</definedName>
    <definedName name="Project_voice_worst_case_prob_transformation" localSheetId="4">#REF!</definedName>
    <definedName name="Project_voice_worst_case_prob_transformation">#REF!</definedName>
    <definedName name="Project_voice_worst_case_prob_transition" localSheetId="9">#REF!</definedName>
    <definedName name="Project_voice_worst_case_prob_transition" localSheetId="6">#REF!</definedName>
    <definedName name="Project_voice_worst_case_prob_transition" localSheetId="4">#REF!</definedName>
    <definedName name="Project_voice_worst_case_prob_transition">#REF!</definedName>
    <definedName name="Project_voice_worst_case_transformation" localSheetId="9">#REF!</definedName>
    <definedName name="Project_voice_worst_case_transformation" localSheetId="6">#REF!</definedName>
    <definedName name="Project_voice_worst_case_transformation" localSheetId="4">#REF!</definedName>
    <definedName name="Project_voice_worst_case_transformation">#REF!</definedName>
    <definedName name="Project_voice_worst_case_transition" localSheetId="9">#REF!</definedName>
    <definedName name="Project_voice_worst_case_transition" localSheetId="6">#REF!</definedName>
    <definedName name="Project_voice_worst_case_transition" localSheetId="4">#REF!</definedName>
    <definedName name="Project_voice_worst_case_transition">#REF!</definedName>
    <definedName name="Project_WAN_worst_case_exit" localSheetId="9">#REF!</definedName>
    <definedName name="Project_WAN_worst_case_exit" localSheetId="6">#REF!</definedName>
    <definedName name="Project_WAN_worst_case_exit" localSheetId="4">#REF!</definedName>
    <definedName name="Project_WAN_worst_case_exit">#REF!</definedName>
    <definedName name="Project_WAN_worst_case_prob_exit" localSheetId="9">#REF!</definedName>
    <definedName name="Project_WAN_worst_case_prob_exit" localSheetId="6">#REF!</definedName>
    <definedName name="Project_WAN_worst_case_prob_exit" localSheetId="4">#REF!</definedName>
    <definedName name="Project_WAN_worst_case_prob_exit">#REF!</definedName>
    <definedName name="Project_WAN_worst_case_prob_transformation" localSheetId="9">#REF!</definedName>
    <definedName name="Project_WAN_worst_case_prob_transformation" localSheetId="6">#REF!</definedName>
    <definedName name="Project_WAN_worst_case_prob_transformation" localSheetId="4">#REF!</definedName>
    <definedName name="Project_WAN_worst_case_prob_transformation">#REF!</definedName>
    <definedName name="Project_WAN_worst_case_prob_transition" localSheetId="9">#REF!</definedName>
    <definedName name="Project_WAN_worst_case_prob_transition" localSheetId="6">#REF!</definedName>
    <definedName name="Project_WAN_worst_case_prob_transition" localSheetId="4">#REF!</definedName>
    <definedName name="Project_WAN_worst_case_prob_transition">#REF!</definedName>
    <definedName name="Project_WAN_worst_case_transformation" localSheetId="9">#REF!</definedName>
    <definedName name="Project_WAN_worst_case_transformation" localSheetId="6">#REF!</definedName>
    <definedName name="Project_WAN_worst_case_transformation" localSheetId="4">#REF!</definedName>
    <definedName name="Project_WAN_worst_case_transformation">#REF!</definedName>
    <definedName name="Project_WAN_worst_case_transition" localSheetId="9">#REF!</definedName>
    <definedName name="Project_WAN_worst_case_transition" localSheetId="6">#REF!</definedName>
    <definedName name="Project_WAN_worst_case_transition" localSheetId="4">#REF!</definedName>
    <definedName name="Project_WAN_worst_case_transition">#REF!</definedName>
    <definedName name="Project_WP_worst_case_exit" localSheetId="9">#REF!</definedName>
    <definedName name="Project_WP_worst_case_exit" localSheetId="6">#REF!</definedName>
    <definedName name="Project_WP_worst_case_exit" localSheetId="4">#REF!</definedName>
    <definedName name="Project_WP_worst_case_exit">#REF!</definedName>
    <definedName name="Project_WP_worst_case_prob_exit" localSheetId="9">#REF!</definedName>
    <definedName name="Project_WP_worst_case_prob_exit" localSheetId="6">#REF!</definedName>
    <definedName name="Project_WP_worst_case_prob_exit" localSheetId="4">#REF!</definedName>
    <definedName name="Project_WP_worst_case_prob_exit">#REF!</definedName>
    <definedName name="Project_WP_worst_case_prob_transformation" localSheetId="9">#REF!</definedName>
    <definedName name="Project_WP_worst_case_prob_transformation" localSheetId="6">#REF!</definedName>
    <definedName name="Project_WP_worst_case_prob_transformation" localSheetId="4">#REF!</definedName>
    <definedName name="Project_WP_worst_case_prob_transformation">#REF!</definedName>
    <definedName name="Project_WP_worst_case_prob_transition" localSheetId="9">#REF!</definedName>
    <definedName name="Project_WP_worst_case_prob_transition" localSheetId="6">#REF!</definedName>
    <definedName name="Project_WP_worst_case_prob_transition" localSheetId="4">#REF!</definedName>
    <definedName name="Project_WP_worst_case_prob_transition">#REF!</definedName>
    <definedName name="Project_WP_worst_case_transformation" localSheetId="9">#REF!</definedName>
    <definedName name="Project_WP_worst_case_transformation" localSheetId="6">#REF!</definedName>
    <definedName name="Project_WP_worst_case_transformation" localSheetId="4">#REF!</definedName>
    <definedName name="Project_WP_worst_case_transformation">#REF!</definedName>
    <definedName name="Project_WP_worst_case_transition" localSheetId="9">#REF!</definedName>
    <definedName name="Project_WP_worst_case_transition" localSheetId="6">#REF!</definedName>
    <definedName name="Project_WP_worst_case_transition" localSheetId="4">#REF!</definedName>
    <definedName name="Project_WP_worst_case_transition">#REF!</definedName>
    <definedName name="PROJECTCOMPLETIONDATE" localSheetId="12">[8]Sheet1!$A$32:$A$53</definedName>
    <definedName name="PROJECTCOMPLETIONDATE">[8]Sheet1!$A$32:$A$53</definedName>
    <definedName name="PROJECTMANAGER" localSheetId="12">[8]Sheet1!$A$22:$A$29</definedName>
    <definedName name="PROJECTMANAGER">[8]Sheet1!$A$22:$A$29</definedName>
    <definedName name="PRVMKT902000" localSheetId="12">#REF!</definedName>
    <definedName name="PRVMKT902000" localSheetId="9">#REF!</definedName>
    <definedName name="PRVMKT902000" localSheetId="6">#REF!</definedName>
    <definedName name="PRVMKT902000" localSheetId="4">#REF!</definedName>
    <definedName name="PRVMKT902000" localSheetId="10">#REF!</definedName>
    <definedName name="PRVMKT902000">#REF!</definedName>
    <definedName name="PSDN_Ports__000" localSheetId="12">#REF!</definedName>
    <definedName name="PSDN_Ports__000" localSheetId="9">#REF!</definedName>
    <definedName name="PSDN_Ports__000" localSheetId="6">#REF!</definedName>
    <definedName name="PSDN_Ports__000" localSheetId="4">#REF!</definedName>
    <definedName name="PSDN_Ports__000" localSheetId="10">#REF!</definedName>
    <definedName name="PSDN_Ports__000">#REF!</definedName>
    <definedName name="PSDN_Subscribers__000" localSheetId="12">#REF!</definedName>
    <definedName name="PSDN_Subscribers__000" localSheetId="9">#REF!</definedName>
    <definedName name="PSDN_Subscribers__000" localSheetId="6">#REF!</definedName>
    <definedName name="PSDN_Subscribers__000" localSheetId="4">#REF!</definedName>
    <definedName name="PSDN_Subscribers__000" localSheetId="10">#REF!</definedName>
    <definedName name="PSDN_Subscribers__000">#REF!</definedName>
    <definedName name="PU" localSheetId="12">OFFSET([27]List!$A$2, 0, 0, COUNTA([27]List!$A$2:$A$100),1)</definedName>
    <definedName name="PU" localSheetId="10">OFFSET([27]List!$A$2, 0, 0, COUNTA([27]List!$A$2:$A$100),1)</definedName>
    <definedName name="PU">OFFSET([28]List!$A$2, 0, 0, COUNTA([28]List!$A$2:$A$100),1)</definedName>
    <definedName name="pubform" localSheetId="12">#REF!</definedName>
    <definedName name="pubform" localSheetId="9">#REF!</definedName>
    <definedName name="pubform" localSheetId="6">#REF!</definedName>
    <definedName name="pubform" localSheetId="4">#REF!</definedName>
    <definedName name="pubform" localSheetId="10">#REF!</definedName>
    <definedName name="pubform">#REF!</definedName>
    <definedName name="PUBFRMLA" localSheetId="12">#REF!</definedName>
    <definedName name="PUBFRMLA" localSheetId="9">#REF!</definedName>
    <definedName name="PUBFRMLA" localSheetId="6">#REF!</definedName>
    <definedName name="PUBFRMLA" localSheetId="4">#REF!</definedName>
    <definedName name="PUBFRMLA" localSheetId="10">#REF!</definedName>
    <definedName name="PUBFRMLA">#REF!</definedName>
    <definedName name="PUBLIC" localSheetId="9">#REF!</definedName>
    <definedName name="PUBLIC" localSheetId="6">#REF!</definedName>
    <definedName name="PUBLIC" localSheetId="4">#REF!</definedName>
    <definedName name="PUBLIC">#REF!</definedName>
    <definedName name="PUBLIC_NETWORK" localSheetId="9">#REF!</definedName>
    <definedName name="PUBLIC_NETWORK" localSheetId="6">#REF!</definedName>
    <definedName name="PUBLIC_NETWORK" localSheetId="4">#REF!</definedName>
    <definedName name="PUBLIC_NETWORK">#REF!</definedName>
    <definedName name="Public_Telecom_Access_Network" localSheetId="9">#REF!</definedName>
    <definedName name="Public_Telecom_Access_Network" localSheetId="6">#REF!</definedName>
    <definedName name="Public_Telecom_Access_Network" localSheetId="4">#REF!</definedName>
    <definedName name="Public_Telecom_Access_Network">#REF!</definedName>
    <definedName name="PUBMKT" localSheetId="9">#REF!</definedName>
    <definedName name="PUBMKT" localSheetId="6">#REF!</definedName>
    <definedName name="PUBMKT" localSheetId="4">#REF!</definedName>
    <definedName name="PUBMKT">#REF!</definedName>
    <definedName name="PUBMKT902000" localSheetId="9">#REF!</definedName>
    <definedName name="PUBMKT902000" localSheetId="6">#REF!</definedName>
    <definedName name="PUBMKT902000" localSheetId="4">#REF!</definedName>
    <definedName name="PUBMKT902000">#REF!</definedName>
    <definedName name="PUBPIC" localSheetId="9">#REF!</definedName>
    <definedName name="PUBPIC" localSheetId="6">#REF!</definedName>
    <definedName name="PUBPIC" localSheetId="4">#REF!</definedName>
    <definedName name="PUBPIC">#REF!</definedName>
    <definedName name="PUBPRICE" localSheetId="9">#REF!</definedName>
    <definedName name="PUBPRICE" localSheetId="6">#REF!</definedName>
    <definedName name="PUBPRICE" localSheetId="4">#REF!</definedName>
    <definedName name="PUBPRICE">#REF!</definedName>
    <definedName name="PVTFRMLA" localSheetId="9">#REF!</definedName>
    <definedName name="PVTFRMLA" localSheetId="6">#REF!</definedName>
    <definedName name="PVTFRMLA" localSheetId="4">#REF!</definedName>
    <definedName name="PVTFRMLA">#REF!</definedName>
    <definedName name="PVTMKT" localSheetId="9">#REF!</definedName>
    <definedName name="PVTMKT" localSheetId="6">#REF!</definedName>
    <definedName name="PVTMKT" localSheetId="4">#REF!</definedName>
    <definedName name="PVTMKT">#REF!</definedName>
    <definedName name="PVTPIC" localSheetId="9">#REF!</definedName>
    <definedName name="PVTPIC" localSheetId="6">#REF!</definedName>
    <definedName name="PVTPIC" localSheetId="4">#REF!</definedName>
    <definedName name="PVTPIC">#REF!</definedName>
    <definedName name="PVTPRICE" localSheetId="9">#REF!</definedName>
    <definedName name="PVTPRICE" localSheetId="6">#REF!</definedName>
    <definedName name="PVTPRICE" localSheetId="4">#REF!</definedName>
    <definedName name="PVTPRICE">#REF!</definedName>
    <definedName name="q" localSheetId="9">#REF!</definedName>
    <definedName name="q" localSheetId="6">#REF!</definedName>
    <definedName name="q" localSheetId="4">#REF!</definedName>
    <definedName name="q">#REF!</definedName>
    <definedName name="QF_SYS_EXCHANGE" localSheetId="12">[30]Parameters!$B$81</definedName>
    <definedName name="QF_SYS_EXCHANGE">[30]Parameters!$B$81</definedName>
    <definedName name="QF_SYS_ROUNDUP_DECIMAL" localSheetId="12">[30]Parameters!$B$95</definedName>
    <definedName name="QF_SYS_ROUNDUP_DECIMAL">[30]Parameters!$B$95</definedName>
    <definedName name="QF_SYS_SPDISCOUNT" localSheetId="12">[30]Parameters!$B$83</definedName>
    <definedName name="QF_SYS_SPDISCOUNT">[30]Parameters!$B$83</definedName>
    <definedName name="QF_SYS_USED_CONTRACT_PRICE" localSheetId="12">[30]Parameters!$B$98</definedName>
    <definedName name="QF_SYS_USED_CONTRACT_PRICE">[30]Parameters!$B$98</definedName>
    <definedName name="QTR" localSheetId="12">'[14]BUSINESS CASE'!$C$7</definedName>
    <definedName name="QTR">'[14]BUSINESS CASE'!$C$7</definedName>
    <definedName name="Rack" localSheetId="10">[4]App.Middleware!$H$1:$H$3</definedName>
    <definedName name="Rack">[4]App.Middleware!$H$1:$H$3</definedName>
    <definedName name="Readiness_0">'[5]Calculations 1'!$C$368</definedName>
    <definedName name="Readiness_1">'[5]Calculations 1'!$C$369</definedName>
    <definedName name="Readiness_2">'[5]Calculations 1'!$C$370</definedName>
    <definedName name="Readiness_3">'[5]Calculations 1'!$C$371</definedName>
    <definedName name="Readiness_section_1.1.1">'[5]1.1 Deal characteristics'!$C$37</definedName>
    <definedName name="Readiness_section_1.1.2">'[5]1.1 Deal characteristics'!$C$93</definedName>
    <definedName name="Readiness_section_2.1.1">'[5]2.1 Staff scen &amp; central costs'!$C$57</definedName>
    <definedName name="Readiness_section_2.1.2">'[5]2.1 Staff scen &amp; central costs'!$C$83</definedName>
    <definedName name="Readiness_section_3.1.1">'[5] 3.1 Project costs'!$C$54</definedName>
    <definedName name="Readiness_section_3.1.2">'[5] 3.1 Project costs'!$C$72</definedName>
    <definedName name="Readiness_section_3.2.1">'[5]3.2 Workplace and infra'!$C$14</definedName>
    <definedName name="Readiness_section_3.2.2">'[5]3.2 Workplace and infra'!$C$77</definedName>
    <definedName name="Readiness_section_3.2.3">'[5]3.2 Workplace and infra'!$C$94</definedName>
    <definedName name="Readiness_section_3.3.1">'[5]3.3 BSS Applications'!$C$31</definedName>
    <definedName name="Readiness_section_3.3.2">'[5]3.3 BSS Applications'!$C$61</definedName>
    <definedName name="Readiness_section_3.3.3">'[5]3.3 BSS Applications'!$C$83</definedName>
    <definedName name="Readiness_section_3.3.4">'[5]3.3 BSS Applications'!$C$101</definedName>
    <definedName name="Readiness_section_3.4.1" localSheetId="12">'[5]3.4 MSDP'!#REF!</definedName>
    <definedName name="Readiness_section_3.4.1" localSheetId="9">'[5]3.4 MSDP'!#REF!</definedName>
    <definedName name="Readiness_section_3.4.1" localSheetId="6">'[5]3.4 MSDP'!#REF!</definedName>
    <definedName name="Readiness_section_3.4.1" localSheetId="4">'[5]3.4 MSDP'!#REF!</definedName>
    <definedName name="Readiness_section_3.4.1" localSheetId="10">'[5]3.4 MSDP'!#REF!</definedName>
    <definedName name="Readiness_section_3.4.1">'[5]3.4 MSDP'!#REF!</definedName>
    <definedName name="Readiness_section_3.4.2" localSheetId="12">'[5]3.4 MSDP'!#REF!</definedName>
    <definedName name="Readiness_section_3.4.2" localSheetId="9">'[5]3.4 MSDP'!#REF!</definedName>
    <definedName name="Readiness_section_3.4.2" localSheetId="6">'[5]3.4 MSDP'!#REF!</definedName>
    <definedName name="Readiness_section_3.4.2" localSheetId="4">'[5]3.4 MSDP'!#REF!</definedName>
    <definedName name="Readiness_section_3.4.2" localSheetId="10">'[5]3.4 MSDP'!#REF!</definedName>
    <definedName name="Readiness_section_3.4.2">'[5]3.4 MSDP'!#REF!</definedName>
    <definedName name="Readiness_section_3.5.1">'[5]3.5 WAN'!$C$16</definedName>
    <definedName name="Readiness_section_3.5.2">'[5]3.5 WAN'!$C$47</definedName>
    <definedName name="Readiness_section_3.6.1">'[5]3.6 Voice'!$C$23</definedName>
    <definedName name="Readiness_section_3.6.2">'[5]3.6 Voice'!$C$67</definedName>
    <definedName name="Readiness_section_3.6.3">'[5]3.6 Voice'!$C$89</definedName>
    <definedName name="Readiness_section_3.7.1" localSheetId="12">#REF!</definedName>
    <definedName name="Readiness_section_3.7.1" localSheetId="9">#REF!</definedName>
    <definedName name="Readiness_section_3.7.1" localSheetId="6">#REF!</definedName>
    <definedName name="Readiness_section_3.7.1" localSheetId="4">#REF!</definedName>
    <definedName name="Readiness_section_3.7.1" localSheetId="10">#REF!</definedName>
    <definedName name="Readiness_section_3.7.1">#REF!</definedName>
    <definedName name="Readiness_section_3.7.2" localSheetId="12">#REF!</definedName>
    <definedName name="Readiness_section_3.7.2" localSheetId="9">#REF!</definedName>
    <definedName name="Readiness_section_3.7.2" localSheetId="6">#REF!</definedName>
    <definedName name="Readiness_section_3.7.2" localSheetId="4">#REF!</definedName>
    <definedName name="Readiness_section_3.7.2" localSheetId="10">#REF!</definedName>
    <definedName name="Readiness_section_3.7.2">#REF!</definedName>
    <definedName name="Readiness_section_3.7.3" localSheetId="12">#REF!</definedName>
    <definedName name="Readiness_section_3.7.3" localSheetId="9">#REF!</definedName>
    <definedName name="Readiness_section_3.7.3" localSheetId="6">#REF!</definedName>
    <definedName name="Readiness_section_3.7.3" localSheetId="4">#REF!</definedName>
    <definedName name="Readiness_section_3.7.3" localSheetId="10">#REF!</definedName>
    <definedName name="Readiness_section_3.7.3">#REF!</definedName>
    <definedName name="Readiness_section_3.7.4" localSheetId="9">#REF!</definedName>
    <definedName name="Readiness_section_3.7.4" localSheetId="6">#REF!</definedName>
    <definedName name="Readiness_section_3.7.4" localSheetId="4">#REF!</definedName>
    <definedName name="Readiness_section_3.7.4">#REF!</definedName>
    <definedName name="RED_HAT" localSheetId="10">[4]LoadBalncer!$J$2:$J$9</definedName>
    <definedName name="RED_HAT">[4]LoadBalncer!$J$2:$J$9</definedName>
    <definedName name="Redundant_hub?" localSheetId="12">'[5]3.4 MSDP'!#REF!</definedName>
    <definedName name="Redundant_hub?" localSheetId="9">'[5]3.4 MSDP'!#REF!</definedName>
    <definedName name="Redundant_hub?" localSheetId="6">'[5]3.4 MSDP'!#REF!</definedName>
    <definedName name="Redundant_hub?" localSheetId="4">'[5]3.4 MSDP'!#REF!</definedName>
    <definedName name="Redundant_hub?" localSheetId="10">'[5]3.4 MSDP'!#REF!</definedName>
    <definedName name="Redundant_hub?">'[5]3.4 MSDP'!#REF!</definedName>
    <definedName name="RefBS">[17]BSTELECOM15!$J$13:$J$48</definedName>
    <definedName name="RefCF">[17]CFTELECOM!$N$7:$N$41</definedName>
    <definedName name="Reference_Currency">[21]Listings!$B$2</definedName>
    <definedName name="RefPL">'[17]P&amp;LTELECOM'!$P$7:$P$45</definedName>
    <definedName name="Remaining_Infrastruct_contract">'[5]3.2 Workplace and infra'!$G$8</definedName>
    <definedName name="Remaining_Infrastructure_contract">'[5]3.2 Workplace and infra'!$G$8</definedName>
    <definedName name="Remaining_Voice_contract">'[5]3.6 Voice'!$G$9</definedName>
    <definedName name="Remaining_Voice_licenses">'[5]3.6 Voice'!$G$16</definedName>
    <definedName name="Remaining_Voice_maint_licenses">'[5]3.6 Voice'!$G$17</definedName>
    <definedName name="Remaining_Wan_contract">'[5]3.5 WAN'!$G$10</definedName>
    <definedName name="Revenue">'[3]Revenue Summary'!$E$160:$S$160</definedName>
    <definedName name="Revenue0">'[3]Scenario Manager'!$E$275:$S$275</definedName>
    <definedName name="Revenue1">'[3]Scenario Manager'!$E$276:$S$276</definedName>
    <definedName name="Revenue2">'[3]Scenario Manager'!$E$277:$S$277</definedName>
    <definedName name="Revenue3">'[3]Scenario Manager'!$E$278:$S$278</definedName>
    <definedName name="Revenue4">'[3]Scenario Manager'!$E$279:$S$279</definedName>
    <definedName name="RevenueCurrent">'[3]Scenario Manager'!$E$61:$S$61</definedName>
    <definedName name="RevenuePrevious">'[3]Scenario Manager'!$E$291:$S$291</definedName>
    <definedName name="Risk_test_running_appl_risk" localSheetId="12">#REF!</definedName>
    <definedName name="Risk_test_running_appl_risk" localSheetId="9">#REF!</definedName>
    <definedName name="Risk_test_running_appl_risk" localSheetId="6">#REF!</definedName>
    <definedName name="Risk_test_running_appl_risk" localSheetId="4">#REF!</definedName>
    <definedName name="Risk_test_running_appl_risk" localSheetId="10">#REF!</definedName>
    <definedName name="Risk_test_running_appl_risk">#REF!</definedName>
    <definedName name="Risk_test_running_appl_risk_prob" localSheetId="12">#REF!</definedName>
    <definedName name="Risk_test_running_appl_risk_prob" localSheetId="9">#REF!</definedName>
    <definedName name="Risk_test_running_appl_risk_prob" localSheetId="6">#REF!</definedName>
    <definedName name="Risk_test_running_appl_risk_prob" localSheetId="4">#REF!</definedName>
    <definedName name="Risk_test_running_appl_risk_prob" localSheetId="10">#REF!</definedName>
    <definedName name="Risk_test_running_appl_risk_prob">#REF!</definedName>
    <definedName name="Risk_test_running_appl_without_risk" localSheetId="12">#REF!</definedName>
    <definedName name="Risk_test_running_appl_without_risk" localSheetId="9">#REF!</definedName>
    <definedName name="Risk_test_running_appl_without_risk" localSheetId="6">#REF!</definedName>
    <definedName name="Risk_test_running_appl_without_risk" localSheetId="4">#REF!</definedName>
    <definedName name="Risk_test_running_appl_without_risk" localSheetId="10">#REF!</definedName>
    <definedName name="Risk_test_running_appl_without_risk">#REF!</definedName>
    <definedName name="Risk_test_running_central_risk" localSheetId="9">#REF!</definedName>
    <definedName name="Risk_test_running_central_risk" localSheetId="6">#REF!</definedName>
    <definedName name="Risk_test_running_central_risk" localSheetId="4">#REF!</definedName>
    <definedName name="Risk_test_running_central_risk">#REF!</definedName>
    <definedName name="Risk_test_running_central_risk_prob" localSheetId="9">#REF!</definedName>
    <definedName name="Risk_test_running_central_risk_prob" localSheetId="6">#REF!</definedName>
    <definedName name="Risk_test_running_central_risk_prob" localSheetId="4">#REF!</definedName>
    <definedName name="Risk_test_running_central_risk_prob">#REF!</definedName>
    <definedName name="Risk_test_running_central_without_risk" localSheetId="9">#REF!</definedName>
    <definedName name="Risk_test_running_central_without_risk" localSheetId="6">#REF!</definedName>
    <definedName name="Risk_test_running_central_without_risk" localSheetId="4">#REF!</definedName>
    <definedName name="Risk_test_running_central_without_risk">#REF!</definedName>
    <definedName name="Risk_test_running_insourced_staff_risk" localSheetId="9">#REF!</definedName>
    <definedName name="Risk_test_running_insourced_staff_risk" localSheetId="6">#REF!</definedName>
    <definedName name="Risk_test_running_insourced_staff_risk" localSheetId="4">#REF!</definedName>
    <definedName name="Risk_test_running_insourced_staff_risk">#REF!</definedName>
    <definedName name="Risk_test_running_insourced_staff_risk_prob" localSheetId="9">#REF!</definedName>
    <definedName name="Risk_test_running_insourced_staff_risk_prob" localSheetId="6">#REF!</definedName>
    <definedName name="Risk_test_running_insourced_staff_risk_prob" localSheetId="4">#REF!</definedName>
    <definedName name="Risk_test_running_insourced_staff_risk_prob">#REF!</definedName>
    <definedName name="Risk_test_running_insourced_staff_without_risk" localSheetId="9">#REF!</definedName>
    <definedName name="Risk_test_running_insourced_staff_without_risk" localSheetId="6">#REF!</definedName>
    <definedName name="Risk_test_running_insourced_staff_without_risk" localSheetId="4">#REF!</definedName>
    <definedName name="Risk_test_running_insourced_staff_without_risk">#REF!</definedName>
    <definedName name="Risk_test_running_MSDP_risk" localSheetId="9">#REF!</definedName>
    <definedName name="Risk_test_running_MSDP_risk" localSheetId="6">#REF!</definedName>
    <definedName name="Risk_test_running_MSDP_risk" localSheetId="4">#REF!</definedName>
    <definedName name="Risk_test_running_MSDP_risk">#REF!</definedName>
    <definedName name="Risk_test_running_MSDP_risk_prob" localSheetId="9">#REF!</definedName>
    <definedName name="Risk_test_running_MSDP_risk_prob" localSheetId="6">#REF!</definedName>
    <definedName name="Risk_test_running_MSDP_risk_prob" localSheetId="4">#REF!</definedName>
    <definedName name="Risk_test_running_MSDP_risk_prob">#REF!</definedName>
    <definedName name="Risk_test_running_MSDP_without_risk" localSheetId="9">#REF!</definedName>
    <definedName name="Risk_test_running_MSDP_without_risk" localSheetId="6">#REF!</definedName>
    <definedName name="Risk_test_running_MSDP_without_risk" localSheetId="4">#REF!</definedName>
    <definedName name="Risk_test_running_MSDP_without_risk">#REF!</definedName>
    <definedName name="Risk_test_running_total_estimated_risk" localSheetId="9">#REF!</definedName>
    <definedName name="Risk_test_running_total_estimated_risk" localSheetId="6">#REF!</definedName>
    <definedName name="Risk_test_running_total_estimated_risk" localSheetId="4">#REF!</definedName>
    <definedName name="Risk_test_running_total_estimated_risk">#REF!</definedName>
    <definedName name="Risk_test_running_total_P2_annual_with_risk" localSheetId="9">#REF!</definedName>
    <definedName name="Risk_test_running_total_P2_annual_with_risk" localSheetId="6">#REF!</definedName>
    <definedName name="Risk_test_running_total_P2_annual_with_risk" localSheetId="4">#REF!</definedName>
    <definedName name="Risk_test_running_total_P2_annual_with_risk">#REF!</definedName>
    <definedName name="Risk_test_running_total_risk" localSheetId="9">#REF!</definedName>
    <definedName name="Risk_test_running_total_risk" localSheetId="6">#REF!</definedName>
    <definedName name="Risk_test_running_total_risk" localSheetId="4">#REF!</definedName>
    <definedName name="Risk_test_running_total_risk">#REF!</definedName>
    <definedName name="Risk_test_running_voice_risk" localSheetId="9">#REF!</definedName>
    <definedName name="Risk_test_running_voice_risk" localSheetId="6">#REF!</definedName>
    <definedName name="Risk_test_running_voice_risk" localSheetId="4">#REF!</definedName>
    <definedName name="Risk_test_running_voice_risk">#REF!</definedName>
    <definedName name="Risk_test_running_voice_risk_prob" localSheetId="9">#REF!</definedName>
    <definedName name="Risk_test_running_voice_risk_prob" localSheetId="6">#REF!</definedName>
    <definedName name="Risk_test_running_voice_risk_prob" localSheetId="4">#REF!</definedName>
    <definedName name="Risk_test_running_voice_risk_prob">#REF!</definedName>
    <definedName name="Risk_test_running_voice_without_risk" localSheetId="9">#REF!</definedName>
    <definedName name="Risk_test_running_voice_without_risk" localSheetId="6">#REF!</definedName>
    <definedName name="Risk_test_running_voice_without_risk" localSheetId="4">#REF!</definedName>
    <definedName name="Risk_test_running_voice_without_risk">#REF!</definedName>
    <definedName name="Risk_test_running_WAN_risk" localSheetId="9">#REF!</definedName>
    <definedName name="Risk_test_running_WAN_risk" localSheetId="6">#REF!</definedName>
    <definedName name="Risk_test_running_WAN_risk" localSheetId="4">#REF!</definedName>
    <definedName name="Risk_test_running_WAN_risk">#REF!</definedName>
    <definedName name="Risk_test_running_WAN_risk_prob" localSheetId="9">#REF!</definedName>
    <definedName name="Risk_test_running_WAN_risk_prob" localSheetId="6">#REF!</definedName>
    <definedName name="Risk_test_running_WAN_risk_prob" localSheetId="4">#REF!</definedName>
    <definedName name="Risk_test_running_WAN_risk_prob">#REF!</definedName>
    <definedName name="Risk_test_running_WAN_without_risk" localSheetId="9">#REF!</definedName>
    <definedName name="Risk_test_running_WAN_without_risk" localSheetId="6">#REF!</definedName>
    <definedName name="Risk_test_running_WAN_without_risk" localSheetId="4">#REF!</definedName>
    <definedName name="Risk_test_running_WAN_without_risk">#REF!</definedName>
    <definedName name="Risk_test_running_workplace_risk" localSheetId="9">#REF!</definedName>
    <definedName name="Risk_test_running_workplace_risk" localSheetId="6">#REF!</definedName>
    <definedName name="Risk_test_running_workplace_risk" localSheetId="4">#REF!</definedName>
    <definedName name="Risk_test_running_workplace_risk">#REF!</definedName>
    <definedName name="Risk_test_running_workplace_risk_prob" localSheetId="9">#REF!</definedName>
    <definedName name="Risk_test_running_workplace_risk_prob" localSheetId="6">#REF!</definedName>
    <definedName name="Risk_test_running_workplace_risk_prob" localSheetId="4">#REF!</definedName>
    <definedName name="Risk_test_running_workplace_risk_prob">#REF!</definedName>
    <definedName name="Risk_test_running_workplace_without_risk" localSheetId="9">#REF!</definedName>
    <definedName name="Risk_test_running_workplace_without_risk" localSheetId="6">#REF!</definedName>
    <definedName name="Risk_test_running_workplace_without_risk" localSheetId="4">#REF!</definedName>
    <definedName name="Risk_test_running_workplace_without_risk">#REF!</definedName>
    <definedName name="RNC2600_RNC450_upg">#N/A</definedName>
    <definedName name="RNC2600_RNC450_upg_2">#N/A</definedName>
    <definedName name="Role_field_1">'[5]1.1 Deal characteristics'!$B$20</definedName>
    <definedName name="Role_field_1_QY1">'[5]2.1 Staff scen &amp; central costs'!$F$12</definedName>
    <definedName name="Role_field_1_QY10">'[5]2.1 Staff scen &amp; central costs'!$O$12</definedName>
    <definedName name="Role_field_1_QY2">'[5]2.1 Staff scen &amp; central costs'!$G$12</definedName>
    <definedName name="Role_field_1_QY3">'[5]2.1 Staff scen &amp; central costs'!$H$12</definedName>
    <definedName name="Role_field_1_QY4">'[5]2.1 Staff scen &amp; central costs'!$I$12</definedName>
    <definedName name="Role_field_1_QY5">'[5]2.1 Staff scen &amp; central costs'!$J$12</definedName>
    <definedName name="Role_field_1_QY6">'[5]2.1 Staff scen &amp; central costs'!$K$12</definedName>
    <definedName name="Role_field_1_QY7">'[5]2.1 Staff scen &amp; central costs'!$L$12</definedName>
    <definedName name="Role_field_1_QY8">'[5]2.1 Staff scen &amp; central costs'!$M$12</definedName>
    <definedName name="Role_field_1_QY9">'[5]2.1 Staff scen &amp; central costs'!$N$12</definedName>
    <definedName name="Role_field_1_voice_type">'[5]3.6 Voice'!$D$37</definedName>
    <definedName name="Role_field_10">'[5]1.1 Deal characteristics'!$B$29</definedName>
    <definedName name="Role_field_10_QY1">'[5]2.1 Staff scen &amp; central costs'!$F$21</definedName>
    <definedName name="Role_field_10_QY10">'[5]2.1 Staff scen &amp; central costs'!$O$21</definedName>
    <definedName name="Role_field_10_QY2">'[5]2.1 Staff scen &amp; central costs'!$G$21</definedName>
    <definedName name="Role_field_10_QY3">'[5]2.1 Staff scen &amp; central costs'!$H$21</definedName>
    <definedName name="Role_field_10_QY4">'[5]2.1 Staff scen &amp; central costs'!$I$21</definedName>
    <definedName name="Role_field_10_QY5">'[5]2.1 Staff scen &amp; central costs'!$J$21</definedName>
    <definedName name="Role_field_10_QY6">'[5]2.1 Staff scen &amp; central costs'!$K$21</definedName>
    <definedName name="Role_field_10_QY7">'[5]2.1 Staff scen &amp; central costs'!$L$21</definedName>
    <definedName name="Role_field_10_QY8">'[5]2.1 Staff scen &amp; central costs'!$M$21</definedName>
    <definedName name="Role_field_10_QY9">'[5]2.1 Staff scen &amp; central costs'!$N$21</definedName>
    <definedName name="Role_field_10_voice_type">'[5]3.6 Voice'!$D$46</definedName>
    <definedName name="Role_field_11">'[5]1.1 Deal characteristics'!$B$30</definedName>
    <definedName name="Role_field_11_QY1">'[5]2.1 Staff scen &amp; central costs'!$F$22</definedName>
    <definedName name="Role_field_11_QY10">'[5]2.1 Staff scen &amp; central costs'!$O$22</definedName>
    <definedName name="Role_field_11_QY2">'[5]2.1 Staff scen &amp; central costs'!$G$22</definedName>
    <definedName name="Role_field_11_QY3">'[5]2.1 Staff scen &amp; central costs'!$H$22</definedName>
    <definedName name="Role_field_11_QY4">'[5]2.1 Staff scen &amp; central costs'!$I$22</definedName>
    <definedName name="Role_field_11_QY5">'[5]2.1 Staff scen &amp; central costs'!$J$22</definedName>
    <definedName name="Role_field_11_QY6">'[5]2.1 Staff scen &amp; central costs'!$K$22</definedName>
    <definedName name="Role_field_11_QY7">'[5]2.1 Staff scen &amp; central costs'!$L$22</definedName>
    <definedName name="Role_field_11_QY8">'[5]2.1 Staff scen &amp; central costs'!$M$22</definedName>
    <definedName name="Role_field_11_QY9">'[5]2.1 Staff scen &amp; central costs'!$N$22</definedName>
    <definedName name="Role_field_11_voice_type">'[5]3.6 Voice'!$D$47</definedName>
    <definedName name="Role_field_12">'[5]1.1 Deal characteristics'!$B$31</definedName>
    <definedName name="Role_field_12_QY1">'[5]2.1 Staff scen &amp; central costs'!$F$23</definedName>
    <definedName name="Role_field_12_QY10">'[5]2.1 Staff scen &amp; central costs'!$O$23</definedName>
    <definedName name="Role_field_12_QY2">'[5]2.1 Staff scen &amp; central costs'!$G$23</definedName>
    <definedName name="Role_field_12_QY3">'[5]2.1 Staff scen &amp; central costs'!$H$23</definedName>
    <definedName name="Role_field_12_QY4">'[5]2.1 Staff scen &amp; central costs'!$I$23</definedName>
    <definedName name="Role_field_12_QY5">'[5]2.1 Staff scen &amp; central costs'!$J$23</definedName>
    <definedName name="Role_field_12_QY6">'[5]2.1 Staff scen &amp; central costs'!$K$23</definedName>
    <definedName name="Role_field_12_QY7">'[5]2.1 Staff scen &amp; central costs'!$L$23</definedName>
    <definedName name="Role_field_12_QY8">'[5]2.1 Staff scen &amp; central costs'!$M$23</definedName>
    <definedName name="Role_field_12_QY9">'[5]2.1 Staff scen &amp; central costs'!$N$23</definedName>
    <definedName name="Role_field_12_voice_type">'[5]3.6 Voice'!$D$48</definedName>
    <definedName name="Role_field_13">'[5]1.1 Deal characteristics'!$B$32</definedName>
    <definedName name="Role_field_13_QY1">'[5]2.1 Staff scen &amp; central costs'!$F$24</definedName>
    <definedName name="Role_field_13_QY10">'[5]2.1 Staff scen &amp; central costs'!$O$24</definedName>
    <definedName name="Role_field_13_QY2">'[5]2.1 Staff scen &amp; central costs'!$G$24</definedName>
    <definedName name="Role_field_13_QY3">'[5]2.1 Staff scen &amp; central costs'!$H$24</definedName>
    <definedName name="Role_field_13_QY4">'[5]2.1 Staff scen &amp; central costs'!$I$24</definedName>
    <definedName name="Role_field_13_QY5">'[5]2.1 Staff scen &amp; central costs'!$J$24</definedName>
    <definedName name="Role_field_13_QY6">'[5]2.1 Staff scen &amp; central costs'!$K$24</definedName>
    <definedName name="Role_field_13_QY7">'[5]2.1 Staff scen &amp; central costs'!$L$24</definedName>
    <definedName name="Role_field_13_QY8">'[5]2.1 Staff scen &amp; central costs'!$M$24</definedName>
    <definedName name="Role_field_13_QY9">'[5]2.1 Staff scen &amp; central costs'!$N$24</definedName>
    <definedName name="Role_field_13_voice_type">'[5]3.6 Voice'!$D$49</definedName>
    <definedName name="Role_field_2">'[5]1.1 Deal characteristics'!$B$21</definedName>
    <definedName name="Role_field_2_QY1">'[5]2.1 Staff scen &amp; central costs'!$F$13</definedName>
    <definedName name="Role_field_2_QY10">'[5]2.1 Staff scen &amp; central costs'!$O$13</definedName>
    <definedName name="Role_field_2_QY2">'[5]2.1 Staff scen &amp; central costs'!$G$13</definedName>
    <definedName name="Role_field_2_QY3">'[5]2.1 Staff scen &amp; central costs'!$H$13</definedName>
    <definedName name="Role_field_2_QY4">'[5]2.1 Staff scen &amp; central costs'!$I$13</definedName>
    <definedName name="Role_field_2_QY5">'[5]2.1 Staff scen &amp; central costs'!$J$13</definedName>
    <definedName name="Role_field_2_QY6">'[5]2.1 Staff scen &amp; central costs'!$K$13</definedName>
    <definedName name="Role_field_2_QY7">'[5]2.1 Staff scen &amp; central costs'!$L$13</definedName>
    <definedName name="Role_field_2_QY8">'[5]2.1 Staff scen &amp; central costs'!$M$13</definedName>
    <definedName name="Role_field_2_QY9">'[5]2.1 Staff scen &amp; central costs'!$N$13</definedName>
    <definedName name="Role_field_2_voice_type">'[5]3.6 Voice'!$D$38</definedName>
    <definedName name="Role_field_3">'[5]1.1 Deal characteristics'!$B$22</definedName>
    <definedName name="Role_field_3_QY1">'[5]2.1 Staff scen &amp; central costs'!$F$14</definedName>
    <definedName name="Role_field_3_QY10">'[5]2.1 Staff scen &amp; central costs'!$O$14</definedName>
    <definedName name="Role_field_3_QY2">'[5]2.1 Staff scen &amp; central costs'!$G$14</definedName>
    <definedName name="Role_field_3_QY3">'[5]2.1 Staff scen &amp; central costs'!$H$14</definedName>
    <definedName name="Role_field_3_QY4">'[5]2.1 Staff scen &amp; central costs'!$I$14</definedName>
    <definedName name="Role_field_3_QY5">'[5]2.1 Staff scen &amp; central costs'!$J$14</definedName>
    <definedName name="Role_field_3_QY6">'[5]2.1 Staff scen &amp; central costs'!$K$14</definedName>
    <definedName name="Role_field_3_QY7">'[5]2.1 Staff scen &amp; central costs'!$L$14</definedName>
    <definedName name="Role_field_3_QY8">'[5]2.1 Staff scen &amp; central costs'!$M$14</definedName>
    <definedName name="Role_field_3_QY9">'[5]2.1 Staff scen &amp; central costs'!$N$14</definedName>
    <definedName name="Role_field_3_voice_type">'[5]3.6 Voice'!$D$39</definedName>
    <definedName name="Role_field_4">'[5]1.1 Deal characteristics'!$B$23</definedName>
    <definedName name="Role_field_4_QY1">'[5]2.1 Staff scen &amp; central costs'!$F$15</definedName>
    <definedName name="Role_field_4_QY10">'[5]2.1 Staff scen &amp; central costs'!$O$15</definedName>
    <definedName name="Role_field_4_QY2">'[5]2.1 Staff scen &amp; central costs'!$G$15</definedName>
    <definedName name="Role_field_4_QY3">'[5]2.1 Staff scen &amp; central costs'!$H$15</definedName>
    <definedName name="Role_field_4_QY4">'[5]2.1 Staff scen &amp; central costs'!$I$15</definedName>
    <definedName name="Role_field_4_QY5">'[5]2.1 Staff scen &amp; central costs'!$J$15</definedName>
    <definedName name="Role_field_4_QY6">'[5]2.1 Staff scen &amp; central costs'!$K$15</definedName>
    <definedName name="Role_field_4_QY7">'[5]2.1 Staff scen &amp; central costs'!$L$15</definedName>
    <definedName name="Role_field_4_QY8">'[5]2.1 Staff scen &amp; central costs'!$M$15</definedName>
    <definedName name="Role_field_4_QY9">'[5]2.1 Staff scen &amp; central costs'!$N$15</definedName>
    <definedName name="Role_field_4_voice_type">'[5]3.6 Voice'!$D$40</definedName>
    <definedName name="Role_field_5">'[5]1.1 Deal characteristics'!$B$24</definedName>
    <definedName name="Role_field_5_QY1">'[5]2.1 Staff scen &amp; central costs'!$F$16</definedName>
    <definedName name="Role_field_5_QY10">'[5]2.1 Staff scen &amp; central costs'!$O$16</definedName>
    <definedName name="Role_field_5_QY2">'[5]2.1 Staff scen &amp; central costs'!$G$16</definedName>
    <definedName name="Role_field_5_QY3">'[5]2.1 Staff scen &amp; central costs'!$H$16</definedName>
    <definedName name="Role_field_5_QY4">'[5]2.1 Staff scen &amp; central costs'!$I$16</definedName>
    <definedName name="Role_field_5_QY5">'[5]2.1 Staff scen &amp; central costs'!$J$16</definedName>
    <definedName name="Role_field_5_QY6">'[5]2.1 Staff scen &amp; central costs'!$K$16</definedName>
    <definedName name="Role_field_5_QY7">'[5]2.1 Staff scen &amp; central costs'!$L$16</definedName>
    <definedName name="Role_field_5_QY8">'[5]2.1 Staff scen &amp; central costs'!$M$16</definedName>
    <definedName name="Role_field_5_QY9">'[5]2.1 Staff scen &amp; central costs'!$N$16</definedName>
    <definedName name="Role_field_5_voice_type">'[5]3.6 Voice'!$D$41</definedName>
    <definedName name="Role_field_6">'[5]1.1 Deal characteristics'!$B$25</definedName>
    <definedName name="Role_field_6_QY1">'[5]2.1 Staff scen &amp; central costs'!$F$17</definedName>
    <definedName name="Role_field_6_QY10">'[5]2.1 Staff scen &amp; central costs'!$O$17</definedName>
    <definedName name="Role_field_6_QY2">'[5]2.1 Staff scen &amp; central costs'!$G$17</definedName>
    <definedName name="Role_field_6_QY3">'[5]2.1 Staff scen &amp; central costs'!$H$17</definedName>
    <definedName name="Role_field_6_QY4">'[5]2.1 Staff scen &amp; central costs'!$I$17</definedName>
    <definedName name="Role_field_6_QY5">'[5]2.1 Staff scen &amp; central costs'!$J$17</definedName>
    <definedName name="Role_field_6_QY6">'[5]2.1 Staff scen &amp; central costs'!$K$17</definedName>
    <definedName name="Role_field_6_QY7">'[5]2.1 Staff scen &amp; central costs'!$L$17</definedName>
    <definedName name="Role_field_6_QY8">'[5]2.1 Staff scen &amp; central costs'!$M$17</definedName>
    <definedName name="Role_field_6_QY9">'[5]2.1 Staff scen &amp; central costs'!$N$17</definedName>
    <definedName name="Role_field_6_voice_type">'[5]3.6 Voice'!$D$42</definedName>
    <definedName name="Role_field_7">'[5]1.1 Deal characteristics'!$B$26</definedName>
    <definedName name="Role_field_7_QY1">'[5]2.1 Staff scen &amp; central costs'!$F$18</definedName>
    <definedName name="Role_field_7_QY10">'[5]2.1 Staff scen &amp; central costs'!$O$18</definedName>
    <definedName name="Role_field_7_QY2">'[5]2.1 Staff scen &amp; central costs'!$G$18</definedName>
    <definedName name="Role_field_7_QY3">'[5]2.1 Staff scen &amp; central costs'!$H$18</definedName>
    <definedName name="Role_field_7_QY4">'[5]2.1 Staff scen &amp; central costs'!$I$18</definedName>
    <definedName name="Role_field_7_QY5">'[5]2.1 Staff scen &amp; central costs'!$J$18</definedName>
    <definedName name="Role_field_7_QY6">'[5]2.1 Staff scen &amp; central costs'!$K$18</definedName>
    <definedName name="Role_field_7_QY7">'[5]2.1 Staff scen &amp; central costs'!$L$18</definedName>
    <definedName name="Role_field_7_QY8">'[5]2.1 Staff scen &amp; central costs'!$M$18</definedName>
    <definedName name="Role_field_7_QY9">'[5]2.1 Staff scen &amp; central costs'!$N$18</definedName>
    <definedName name="Role_field_7_voice_type">'[5]3.6 Voice'!$D$43</definedName>
    <definedName name="Role_field_8">'[5]1.1 Deal characteristics'!$B$27</definedName>
    <definedName name="Role_field_8_QY1">'[5]2.1 Staff scen &amp; central costs'!$F$19</definedName>
    <definedName name="Role_field_8_QY10">'[5]2.1 Staff scen &amp; central costs'!$O$19</definedName>
    <definedName name="Role_field_8_QY2">'[5]2.1 Staff scen &amp; central costs'!$G$19</definedName>
    <definedName name="Role_field_8_QY3">'[5]2.1 Staff scen &amp; central costs'!$H$19</definedName>
    <definedName name="Role_field_8_QY4">'[5]2.1 Staff scen &amp; central costs'!$I$19</definedName>
    <definedName name="Role_field_8_QY5">'[5]2.1 Staff scen &amp; central costs'!$J$19</definedName>
    <definedName name="Role_field_8_QY6">'[5]2.1 Staff scen &amp; central costs'!$K$19</definedName>
    <definedName name="Role_field_8_QY7">'[5]2.1 Staff scen &amp; central costs'!$L$19</definedName>
    <definedName name="Role_field_8_QY8">'[5]2.1 Staff scen &amp; central costs'!$M$19</definedName>
    <definedName name="Role_field_8_QY9">'[5]2.1 Staff scen &amp; central costs'!$N$19</definedName>
    <definedName name="Role_field_8_voice_type">'[5]3.6 Voice'!$D$44</definedName>
    <definedName name="Role_field_9">'[5]1.1 Deal characteristics'!$B$28</definedName>
    <definedName name="Role_field_9_QY1">'[5]2.1 Staff scen &amp; central costs'!$F$20</definedName>
    <definedName name="Role_field_9_QY10">'[5]2.1 Staff scen &amp; central costs'!$O$20</definedName>
    <definedName name="Role_field_9_QY2">'[5]2.1 Staff scen &amp; central costs'!$G$20</definedName>
    <definedName name="Role_field_9_QY3">'[5]2.1 Staff scen &amp; central costs'!$H$20</definedName>
    <definedName name="Role_field_9_QY4">'[5]2.1 Staff scen &amp; central costs'!$I$20</definedName>
    <definedName name="Role_field_9_QY5">'[5]2.1 Staff scen &amp; central costs'!$J$20</definedName>
    <definedName name="Role_field_9_QY6">'[5]2.1 Staff scen &amp; central costs'!$K$20</definedName>
    <definedName name="Role_field_9_QY7">'[5]2.1 Staff scen &amp; central costs'!$L$20</definedName>
    <definedName name="Role_field_9_QY8">'[5]2.1 Staff scen &amp; central costs'!$M$20</definedName>
    <definedName name="Role_field_9_QY9">'[5]2.1 Staff scen &amp; central costs'!$N$20</definedName>
    <definedName name="Role_field_9_voice_type">'[5]3.6 Voice'!$D$45</definedName>
    <definedName name="Role_field_QP1">'[5]Calculations 1'!$S$555</definedName>
    <definedName name="Role_field_QP2">'[5]Calculations 1'!$S$556</definedName>
    <definedName name="Role_misc_1_field_scope">'[5]1.1 Deal characteristics'!$D$29</definedName>
    <definedName name="Role_misc_1_field_type">'[5]1.1 Deal characteristics'!$E$29</definedName>
    <definedName name="Role_misc_1_network_MSDP_user?">'[5]1.1 Deal characteristics'!$N$27</definedName>
    <definedName name="Role_misc_1_network_scope">'[5]1.1 Deal characteristics'!$L$27</definedName>
    <definedName name="Role_misc_1_network_type">'[5]1.1 Deal characteristics'!$M$27</definedName>
    <definedName name="Role_misc_2_field_scope">'[5]1.1 Deal characteristics'!$D$30</definedName>
    <definedName name="Role_misc_2_field_type">'[5]1.1 Deal characteristics'!$E$30</definedName>
    <definedName name="Role_misc_2_network_MSDP_user?">'[5]1.1 Deal characteristics'!$N$28</definedName>
    <definedName name="Role_misc_2_network_scope">'[5]1.1 Deal characteristics'!$L$28</definedName>
    <definedName name="Role_misc_2_network_type">'[5]1.1 Deal characteristics'!$M$28</definedName>
    <definedName name="Role_misc_3_field_scope">'[5]1.1 Deal characteristics'!$D$31</definedName>
    <definedName name="Role_misc_3_field_type">'[5]1.1 Deal characteristics'!$E$31</definedName>
    <definedName name="Role_misc_3_network_MSDP_user?">'[5]1.1 Deal characteristics'!$N$29</definedName>
    <definedName name="Role_misc_3_network_scope">'[5]1.1 Deal characteristics'!$L$29</definedName>
    <definedName name="Role_misc_3_network_type">'[5]1.1 Deal characteristics'!$M$29</definedName>
    <definedName name="Role_misc_4_field_scope">'[5]1.1 Deal characteristics'!$D$32</definedName>
    <definedName name="Role_misc_4_field_type">'[5]1.1 Deal characteristics'!$E$32</definedName>
    <definedName name="Role_misc_4_network_MSDP_user?">'[5]1.1 Deal characteristics'!$N$30</definedName>
    <definedName name="Role_misc_4_network_scope">'[5]1.1 Deal characteristics'!$L$30</definedName>
    <definedName name="Role_misc_4_network_type">'[5]1.1 Deal characteristics'!$M$30</definedName>
    <definedName name="Role_network_1">'[5]1.1 Deal characteristics'!$I$20</definedName>
    <definedName name="Role_network_1_QY1">'[5]2.1 Staff scen &amp; central costs'!$F$29</definedName>
    <definedName name="Role_network_1_QY10">'[5]2.1 Staff scen &amp; central costs'!$O$29</definedName>
    <definedName name="Role_network_1_QY2">'[5]2.1 Staff scen &amp; central costs'!$G$29</definedName>
    <definedName name="Role_network_1_QY3">'[5]2.1 Staff scen &amp; central costs'!$H$29</definedName>
    <definedName name="Role_network_1_QY4">'[5]2.1 Staff scen &amp; central costs'!$I$29</definedName>
    <definedName name="Role_network_1_QY5">'[5]2.1 Staff scen &amp; central costs'!$J$29</definedName>
    <definedName name="Role_network_1_QY6">'[5]2.1 Staff scen &amp; central costs'!$K$29</definedName>
    <definedName name="Role_network_1_QY7">'[5]2.1 Staff scen &amp; central costs'!$L$29</definedName>
    <definedName name="Role_network_1_QY8">'[5]2.1 Staff scen &amp; central costs'!$M$29</definedName>
    <definedName name="Role_network_1_QY9">'[5]2.1 Staff scen &amp; central costs'!$N$29</definedName>
    <definedName name="Role_network_1_voice_type">'[5]3.6 Voice'!$K$37</definedName>
    <definedName name="Role_network_10">'[5]1.1 Deal characteristics'!$I$29</definedName>
    <definedName name="Role_network_10_QY1">'[5]2.1 Staff scen &amp; central costs'!$F$38</definedName>
    <definedName name="Role_network_10_QY10">'[5]2.1 Staff scen &amp; central costs'!$O$38</definedName>
    <definedName name="Role_network_10_QY2">'[5]2.1 Staff scen &amp; central costs'!$G$38</definedName>
    <definedName name="Role_network_10_QY3">'[5]2.1 Staff scen &amp; central costs'!$H$38</definedName>
    <definedName name="Role_network_10_QY4">'[5]2.1 Staff scen &amp; central costs'!$I$38</definedName>
    <definedName name="Role_network_10_QY5">'[5]2.1 Staff scen &amp; central costs'!$J$38</definedName>
    <definedName name="Role_network_10_QY6">'[5]2.1 Staff scen &amp; central costs'!$K$38</definedName>
    <definedName name="Role_network_10_QY7">'[5]2.1 Staff scen &amp; central costs'!$L$38</definedName>
    <definedName name="Role_network_10_QY8">'[5]2.1 Staff scen &amp; central costs'!$M$38</definedName>
    <definedName name="Role_network_10_QY9">'[5]2.1 Staff scen &amp; central costs'!$N$38</definedName>
    <definedName name="Role_network_10_voice_type">'[5]3.6 Voice'!$K$46</definedName>
    <definedName name="Role_network_11">'[5]1.1 Deal characteristics'!$I$30</definedName>
    <definedName name="Role_network_11_QY1">'[5]2.1 Staff scen &amp; central costs'!$F$39</definedName>
    <definedName name="Role_network_11_QY10">'[5]2.1 Staff scen &amp; central costs'!$O$39</definedName>
    <definedName name="Role_network_11_QY2">'[5]2.1 Staff scen &amp; central costs'!$G$39</definedName>
    <definedName name="Role_network_11_QY3">'[5]2.1 Staff scen &amp; central costs'!$H$39</definedName>
    <definedName name="Role_network_11_QY4">'[5]2.1 Staff scen &amp; central costs'!$I$39</definedName>
    <definedName name="Role_network_11_QY5">'[5]2.1 Staff scen &amp; central costs'!$J$39</definedName>
    <definedName name="Role_network_11_QY6">'[5]2.1 Staff scen &amp; central costs'!$K$39</definedName>
    <definedName name="Role_network_11_QY7">'[5]2.1 Staff scen &amp; central costs'!$L$39</definedName>
    <definedName name="Role_network_11_QY8">'[5]2.1 Staff scen &amp; central costs'!$M$39</definedName>
    <definedName name="Role_network_11_QY9">'[5]2.1 Staff scen &amp; central costs'!$N$39</definedName>
    <definedName name="Role_network_11_voice_type">'[5]3.6 Voice'!$K$47</definedName>
    <definedName name="Role_network_2">'[5]1.1 Deal characteristics'!$I$21</definedName>
    <definedName name="Role_network_2_QY1">'[5]2.1 Staff scen &amp; central costs'!$F$30</definedName>
    <definedName name="Role_network_2_QY10">'[5]2.1 Staff scen &amp; central costs'!$O$30</definedName>
    <definedName name="Role_network_2_QY2">'[5]2.1 Staff scen &amp; central costs'!$G$30</definedName>
    <definedName name="Role_network_2_QY3">'[5]2.1 Staff scen &amp; central costs'!$H$30</definedName>
    <definedName name="Role_network_2_QY4">'[5]2.1 Staff scen &amp; central costs'!$I$30</definedName>
    <definedName name="Role_network_2_QY5">'[5]2.1 Staff scen &amp; central costs'!$J$30</definedName>
    <definedName name="Role_network_2_QY6">'[5]2.1 Staff scen &amp; central costs'!$K$30</definedName>
    <definedName name="Role_network_2_QY7">'[5]2.1 Staff scen &amp; central costs'!$L$30</definedName>
    <definedName name="Role_network_2_QY8">'[5]2.1 Staff scen &amp; central costs'!$M$30</definedName>
    <definedName name="Role_network_2_QY9">'[5]2.1 Staff scen &amp; central costs'!$N$30</definedName>
    <definedName name="Role_network_2_voice_type">'[5]3.6 Voice'!$K$38</definedName>
    <definedName name="Role_network_3">'[5]1.1 Deal characteristics'!$I$22</definedName>
    <definedName name="Role_network_3_QY1">'[5]2.1 Staff scen &amp; central costs'!$F$31</definedName>
    <definedName name="Role_network_3_QY10">'[5]2.1 Staff scen &amp; central costs'!$O$31</definedName>
    <definedName name="Role_network_3_QY2">'[5]2.1 Staff scen &amp; central costs'!$G$31</definedName>
    <definedName name="Role_network_3_QY3">'[5]2.1 Staff scen &amp; central costs'!$H$31</definedName>
    <definedName name="Role_network_3_QY4">'[5]2.1 Staff scen &amp; central costs'!$I$31</definedName>
    <definedName name="Role_network_3_QY5">'[5]2.1 Staff scen &amp; central costs'!$J$31</definedName>
    <definedName name="Role_network_3_QY6">'[5]2.1 Staff scen &amp; central costs'!$K$31</definedName>
    <definedName name="Role_network_3_QY7">'[5]2.1 Staff scen &amp; central costs'!$L$31</definedName>
    <definedName name="Role_network_3_QY8">'[5]2.1 Staff scen &amp; central costs'!$M$31</definedName>
    <definedName name="Role_network_3_QY9">'[5]2.1 Staff scen &amp; central costs'!$N$31</definedName>
    <definedName name="Role_network_3_voice_type">'[5]3.6 Voice'!$K$39</definedName>
    <definedName name="Role_network_4">'[5]1.1 Deal characteristics'!$I$23</definedName>
    <definedName name="Role_network_4_QY1">'[5]2.1 Staff scen &amp; central costs'!$F$32</definedName>
    <definedName name="Role_network_4_QY10">'[5]2.1 Staff scen &amp; central costs'!$O$32</definedName>
    <definedName name="Role_network_4_QY2">'[5]2.1 Staff scen &amp; central costs'!$G$32</definedName>
    <definedName name="Role_network_4_QY3">'[5]2.1 Staff scen &amp; central costs'!$H$32</definedName>
    <definedName name="Role_network_4_QY4">'[5]2.1 Staff scen &amp; central costs'!$I$32</definedName>
    <definedName name="Role_network_4_QY5">'[5]2.1 Staff scen &amp; central costs'!$J$32</definedName>
    <definedName name="Role_network_4_QY6">'[5]2.1 Staff scen &amp; central costs'!$K$32</definedName>
    <definedName name="Role_network_4_QY7">'[5]2.1 Staff scen &amp; central costs'!$L$32</definedName>
    <definedName name="Role_network_4_QY8">'[5]2.1 Staff scen &amp; central costs'!$M$32</definedName>
    <definedName name="Role_network_4_QY9">'[5]2.1 Staff scen &amp; central costs'!$N$32</definedName>
    <definedName name="Role_network_4_voice_type">'[5]3.6 Voice'!$K$40</definedName>
    <definedName name="Role_network_5">'[5]1.1 Deal characteristics'!$I$24</definedName>
    <definedName name="Role_network_5_QY1">'[5]2.1 Staff scen &amp; central costs'!$F$33</definedName>
    <definedName name="Role_network_5_QY10">'[5]2.1 Staff scen &amp; central costs'!$O$33</definedName>
    <definedName name="Role_network_5_QY2">'[5]2.1 Staff scen &amp; central costs'!$G$33</definedName>
    <definedName name="Role_network_5_QY3">'[5]2.1 Staff scen &amp; central costs'!$H$33</definedName>
    <definedName name="Role_network_5_QY4">'[5]2.1 Staff scen &amp; central costs'!$I$33</definedName>
    <definedName name="Role_network_5_QY5">'[5]2.1 Staff scen &amp; central costs'!$J$33</definedName>
    <definedName name="Role_network_5_QY6">'[5]2.1 Staff scen &amp; central costs'!$K$33</definedName>
    <definedName name="Role_network_5_QY7">'[5]2.1 Staff scen &amp; central costs'!$L$33</definedName>
    <definedName name="Role_network_5_QY8">'[5]2.1 Staff scen &amp; central costs'!$M$33</definedName>
    <definedName name="Role_network_5_QY9">'[5]2.1 Staff scen &amp; central costs'!$N$33</definedName>
    <definedName name="Role_network_5_voice_type">'[5]3.6 Voice'!$K$41</definedName>
    <definedName name="Role_network_6">'[5]1.1 Deal characteristics'!$I$25</definedName>
    <definedName name="Role_network_6_QY1">'[5]2.1 Staff scen &amp; central costs'!$F$34</definedName>
    <definedName name="Role_network_6_QY10">'[5]2.1 Staff scen &amp; central costs'!$O$34</definedName>
    <definedName name="Role_network_6_QY2">'[5]2.1 Staff scen &amp; central costs'!$G$34</definedName>
    <definedName name="Role_network_6_QY3">'[5]2.1 Staff scen &amp; central costs'!$H$34</definedName>
    <definedName name="Role_network_6_QY4">'[5]2.1 Staff scen &amp; central costs'!$I$34</definedName>
    <definedName name="Role_network_6_QY5">'[5]2.1 Staff scen &amp; central costs'!$J$34</definedName>
    <definedName name="Role_network_6_QY6">'[5]2.1 Staff scen &amp; central costs'!$K$34</definedName>
    <definedName name="Role_network_6_QY7">'[5]2.1 Staff scen &amp; central costs'!$L$34</definedName>
    <definedName name="Role_network_6_QY8">'[5]2.1 Staff scen &amp; central costs'!$M$34</definedName>
    <definedName name="Role_network_6_QY9">'[5]2.1 Staff scen &amp; central costs'!$N$34</definedName>
    <definedName name="Role_network_6_voice_type">'[5]3.6 Voice'!$K$42</definedName>
    <definedName name="Role_network_7">'[5]1.1 Deal characteristics'!$I$26</definedName>
    <definedName name="Role_network_7_QY1">'[5]2.1 Staff scen &amp; central costs'!$F$35</definedName>
    <definedName name="Role_network_7_QY10">'[5]2.1 Staff scen &amp; central costs'!$O$35</definedName>
    <definedName name="Role_network_7_QY2">'[5]2.1 Staff scen &amp; central costs'!$G$35</definedName>
    <definedName name="Role_network_7_QY3">'[5]2.1 Staff scen &amp; central costs'!$H$35</definedName>
    <definedName name="Role_network_7_QY4">'[5]2.1 Staff scen &amp; central costs'!$I$35</definedName>
    <definedName name="Role_network_7_QY5">'[5]2.1 Staff scen &amp; central costs'!$J$35</definedName>
    <definedName name="Role_network_7_QY6">'[5]2.1 Staff scen &amp; central costs'!$K$35</definedName>
    <definedName name="Role_network_7_QY7">'[5]2.1 Staff scen &amp; central costs'!$L$35</definedName>
    <definedName name="Role_network_7_QY8">'[5]2.1 Staff scen &amp; central costs'!$M$35</definedName>
    <definedName name="Role_network_7_QY9">'[5]2.1 Staff scen &amp; central costs'!$N$35</definedName>
    <definedName name="Role_network_7_voice_type">'[5]3.6 Voice'!$K$43</definedName>
    <definedName name="Role_network_8">'[5]1.1 Deal characteristics'!$I$27</definedName>
    <definedName name="Role_network_8_QY1">'[5]2.1 Staff scen &amp; central costs'!$F$36</definedName>
    <definedName name="Role_network_8_QY10">'[5]2.1 Staff scen &amp; central costs'!$O$36</definedName>
    <definedName name="Role_network_8_QY2">'[5]2.1 Staff scen &amp; central costs'!$G$36</definedName>
    <definedName name="Role_network_8_QY3">'[5]2.1 Staff scen &amp; central costs'!$H$36</definedName>
    <definedName name="Role_network_8_QY4">'[5]2.1 Staff scen &amp; central costs'!$I$36</definedName>
    <definedName name="Role_network_8_QY5">'[5]2.1 Staff scen &amp; central costs'!$J$36</definedName>
    <definedName name="Role_network_8_QY6">'[5]2.1 Staff scen &amp; central costs'!$K$36</definedName>
    <definedName name="Role_network_8_QY7">'[5]2.1 Staff scen &amp; central costs'!$L$36</definedName>
    <definedName name="Role_network_8_QY8">'[5]2.1 Staff scen &amp; central costs'!$M$36</definedName>
    <definedName name="Role_network_8_QY9">'[5]2.1 Staff scen &amp; central costs'!$N$36</definedName>
    <definedName name="Role_network_8_voice_type">'[5]3.6 Voice'!$K$44</definedName>
    <definedName name="Role_network_9">'[5]1.1 Deal characteristics'!$I$28</definedName>
    <definedName name="Role_network_9_QY1">'[5]2.1 Staff scen &amp; central costs'!$F$37</definedName>
    <definedName name="Role_network_9_QY10">'[5]2.1 Staff scen &amp; central costs'!$O$37</definedName>
    <definedName name="Role_network_9_QY2">'[5]2.1 Staff scen &amp; central costs'!$G$37</definedName>
    <definedName name="Role_network_9_QY3">'[5]2.1 Staff scen &amp; central costs'!$H$37</definedName>
    <definedName name="Role_network_9_QY4">'[5]2.1 Staff scen &amp; central costs'!$I$37</definedName>
    <definedName name="Role_network_9_QY5">'[5]2.1 Staff scen &amp; central costs'!$J$37</definedName>
    <definedName name="Role_network_9_QY6">'[5]2.1 Staff scen &amp; central costs'!$K$37</definedName>
    <definedName name="Role_network_9_QY7">'[5]2.1 Staff scen &amp; central costs'!$L$37</definedName>
    <definedName name="Role_network_9_QY8">'[5]2.1 Staff scen &amp; central costs'!$M$37</definedName>
    <definedName name="Role_network_9_QY9">'[5]2.1 Staff scen &amp; central costs'!$N$37</definedName>
    <definedName name="Role_network_9_voice_type">'[5]3.6 Voice'!$K$45</definedName>
    <definedName name="Role_other_staff_QP1">'[5]Calculations 1'!$T$555</definedName>
    <definedName name="Role_other_staff_QP2">'[5]Calculations 1'!$T$556</definedName>
    <definedName name="Role_type">'[5]Calculations 1'!$B$466:$B$467</definedName>
    <definedName name="Roles_all_QP1">'[5]Calculations 1'!$R$555</definedName>
    <definedName name="Roles_all_QP2">'[5]Calculations 1'!$R$556</definedName>
    <definedName name="Roles_misc_mapping">'[5]Support sheet'!$B$188:$F$212</definedName>
    <definedName name="Roles_scope_choice">'[5]Calculations 1'!$B$431:$B$433</definedName>
    <definedName name="RPI" localSheetId="12">#REF!</definedName>
    <definedName name="RPI" localSheetId="9">#REF!</definedName>
    <definedName name="RPI" localSheetId="6">#REF!</definedName>
    <definedName name="RPI" localSheetId="4">#REF!</definedName>
    <definedName name="RPI" localSheetId="10">#REF!</definedName>
    <definedName name="RPI">#REF!</definedName>
    <definedName name="RU10_Upgarde_ASW">#N/A</definedName>
    <definedName name="RU10_Upgarde_ASW_2">#N/A</definedName>
    <definedName name="s" localSheetId="12">#REF!</definedName>
    <definedName name="s" localSheetId="9">#REF!</definedName>
    <definedName name="s" localSheetId="6">#REF!</definedName>
    <definedName name="s" localSheetId="4">#REF!</definedName>
    <definedName name="s" localSheetId="10">#REF!</definedName>
    <definedName name="s">#REF!</definedName>
    <definedName name="SAL_FM_ERIC" localSheetId="12">[24]Salary!#REF!</definedName>
    <definedName name="SAL_FM_ERIC" localSheetId="9">[24]Salary!#REF!</definedName>
    <definedName name="SAL_FM_ERIC" localSheetId="6">[24]Salary!#REF!</definedName>
    <definedName name="SAL_FM_ERIC" localSheetId="4">[24]Salary!#REF!</definedName>
    <definedName name="SAL_FM_ERIC" localSheetId="10">[24]Salary!#REF!</definedName>
    <definedName name="SAL_FM_ERIC">[24]Salary!#REF!</definedName>
    <definedName name="SAL_FM_ERIC1" localSheetId="12">[24]Salary!#REF!</definedName>
    <definedName name="SAL_FM_ERIC1" localSheetId="9">[24]Salary!#REF!</definedName>
    <definedName name="SAL_FM_ERIC1" localSheetId="6">[24]Salary!#REF!</definedName>
    <definedName name="SAL_FM_ERIC1" localSheetId="4">[24]Salary!#REF!</definedName>
    <definedName name="SAL_FM_ERIC1" localSheetId="10">[24]Salary!#REF!</definedName>
    <definedName name="SAL_FM_ERIC1">[24]Salary!#REF!</definedName>
    <definedName name="SAL_FM_ERIC2" localSheetId="12">[24]Salary!#REF!</definedName>
    <definedName name="SAL_FM_ERIC2" localSheetId="9">[24]Salary!#REF!</definedName>
    <definedName name="SAL_FM_ERIC2" localSheetId="6">[24]Salary!#REF!</definedName>
    <definedName name="SAL_FM_ERIC2" localSheetId="4">[24]Salary!#REF!</definedName>
    <definedName name="SAL_FM_ERIC2" localSheetId="10">[24]Salary!#REF!</definedName>
    <definedName name="SAL_FM_ERIC2">[24]Salary!#REF!</definedName>
    <definedName name="SAL_FM_ERIC3" localSheetId="12">[24]Salary!#REF!</definedName>
    <definedName name="SAL_FM_ERIC3" localSheetId="9">[24]Salary!#REF!</definedName>
    <definedName name="SAL_FM_ERIC3" localSheetId="6">[24]Salary!#REF!</definedName>
    <definedName name="SAL_FM_ERIC3" localSheetId="4">[24]Salary!#REF!</definedName>
    <definedName name="SAL_FM_ERIC3" localSheetId="10">[24]Salary!#REF!</definedName>
    <definedName name="SAL_FM_ERIC3">[24]Salary!#REF!</definedName>
    <definedName name="SAL_FM_ERIC4" localSheetId="12">[24]Salary!#REF!</definedName>
    <definedName name="SAL_FM_ERIC4" localSheetId="9">[24]Salary!#REF!</definedName>
    <definedName name="SAL_FM_ERIC4" localSheetId="6">[24]Salary!#REF!</definedName>
    <definedName name="SAL_FM_ERIC4" localSheetId="4">[24]Salary!#REF!</definedName>
    <definedName name="SAL_FM_ERIC4" localSheetId="10">[24]Salary!#REF!</definedName>
    <definedName name="SAL_FM_ERIC4">[24]Salary!#REF!</definedName>
    <definedName name="SAL_FM_SC" localSheetId="12">[24]Salary!#REF!</definedName>
    <definedName name="SAL_FM_SC" localSheetId="9">[24]Salary!#REF!</definedName>
    <definedName name="SAL_FM_SC" localSheetId="6">[24]Salary!#REF!</definedName>
    <definedName name="SAL_FM_SC" localSheetId="4">[24]Salary!#REF!</definedName>
    <definedName name="SAL_FM_SC">[24]Salary!#REF!</definedName>
    <definedName name="SAL_FM_SC1" localSheetId="12">[24]Salary!#REF!</definedName>
    <definedName name="SAL_FM_SC1" localSheetId="9">[24]Salary!#REF!</definedName>
    <definedName name="SAL_FM_SC1" localSheetId="6">[24]Salary!#REF!</definedName>
    <definedName name="SAL_FM_SC1" localSheetId="4">[24]Salary!#REF!</definedName>
    <definedName name="SAL_FM_SC1">[24]Salary!#REF!</definedName>
    <definedName name="SAL_FM_SC2" localSheetId="12">[24]Salary!#REF!</definedName>
    <definedName name="SAL_FM_SC2" localSheetId="9">[24]Salary!#REF!</definedName>
    <definedName name="SAL_FM_SC2" localSheetId="6">[24]Salary!#REF!</definedName>
    <definedName name="SAL_FM_SC2" localSheetId="4">[24]Salary!#REF!</definedName>
    <definedName name="SAL_FM_SC2">[24]Salary!#REF!</definedName>
    <definedName name="SAL_FM_SC3" localSheetId="12">[24]Salary!#REF!</definedName>
    <definedName name="SAL_FM_SC3" localSheetId="9">[24]Salary!#REF!</definedName>
    <definedName name="SAL_FM_SC3" localSheetId="6">[24]Salary!#REF!</definedName>
    <definedName name="SAL_FM_SC3" localSheetId="4">[24]Salary!#REF!</definedName>
    <definedName name="SAL_FM_SC3">[24]Salary!#REF!</definedName>
    <definedName name="SAL_FM_SC4" localSheetId="12">[24]Salary!#REF!</definedName>
    <definedName name="SAL_FM_SC4" localSheetId="9">[24]Salary!#REF!</definedName>
    <definedName name="SAL_FM_SC4" localSheetId="6">[24]Salary!#REF!</definedName>
    <definedName name="SAL_FM_SC4" localSheetId="4">[24]Salary!#REF!</definedName>
    <definedName name="SAL_FM_SC4">[24]Salary!#REF!</definedName>
    <definedName name="SAL_MNGT" localSheetId="12">[24]Salary!#REF!</definedName>
    <definedName name="SAL_MNGT" localSheetId="9">[24]Salary!#REF!</definedName>
    <definedName name="SAL_MNGT" localSheetId="6">[24]Salary!#REF!</definedName>
    <definedName name="SAL_MNGT" localSheetId="4">[24]Salary!#REF!</definedName>
    <definedName name="SAL_MNGT">[24]Salary!#REF!</definedName>
    <definedName name="SAL_MNGT1" localSheetId="12">[24]Salary!#REF!</definedName>
    <definedName name="SAL_MNGT1" localSheetId="9">[24]Salary!#REF!</definedName>
    <definedName name="SAL_MNGT1" localSheetId="6">[24]Salary!#REF!</definedName>
    <definedName name="SAL_MNGT1" localSheetId="4">[24]Salary!#REF!</definedName>
    <definedName name="SAL_MNGT1">[24]Salary!#REF!</definedName>
    <definedName name="SAL_MNGT2" localSheetId="12">[24]Salary!#REF!</definedName>
    <definedName name="SAL_MNGT2" localSheetId="9">[24]Salary!#REF!</definedName>
    <definedName name="SAL_MNGT2" localSheetId="6">[24]Salary!#REF!</definedName>
    <definedName name="SAL_MNGT2" localSheetId="4">[24]Salary!#REF!</definedName>
    <definedName name="SAL_MNGT2">[24]Salary!#REF!</definedName>
    <definedName name="SAL_MNGT3" localSheetId="12">[24]Salary!#REF!</definedName>
    <definedName name="SAL_MNGT3" localSheetId="9">[24]Salary!#REF!</definedName>
    <definedName name="SAL_MNGT3" localSheetId="6">[24]Salary!#REF!</definedName>
    <definedName name="SAL_MNGT3" localSheetId="4">[24]Salary!#REF!</definedName>
    <definedName name="SAL_MNGT3">[24]Salary!#REF!</definedName>
    <definedName name="SAL_MNGT4" localSheetId="12">[24]Salary!#REF!</definedName>
    <definedName name="SAL_MNGT4" localSheetId="9">[24]Salary!#REF!</definedName>
    <definedName name="SAL_MNGT4" localSheetId="6">[24]Salary!#REF!</definedName>
    <definedName name="SAL_MNGT4" localSheetId="4">[24]Salary!#REF!</definedName>
    <definedName name="SAL_MNGT4">[24]Salary!#REF!</definedName>
    <definedName name="SAL_ND_NPI" localSheetId="12">[24]Salary!#REF!</definedName>
    <definedName name="SAL_ND_NPI" localSheetId="9">[24]Salary!#REF!</definedName>
    <definedName name="SAL_ND_NPI" localSheetId="6">[24]Salary!#REF!</definedName>
    <definedName name="SAL_ND_NPI" localSheetId="4">[24]Salary!#REF!</definedName>
    <definedName name="SAL_ND_NPI">[24]Salary!#REF!</definedName>
    <definedName name="SAL_ND_NPI1" localSheetId="12">[24]Salary!#REF!</definedName>
    <definedName name="SAL_ND_NPI1" localSheetId="9">[24]Salary!#REF!</definedName>
    <definedName name="SAL_ND_NPI1" localSheetId="6">[24]Salary!#REF!</definedName>
    <definedName name="SAL_ND_NPI1" localSheetId="4">[24]Salary!#REF!</definedName>
    <definedName name="SAL_ND_NPI1">[24]Salary!#REF!</definedName>
    <definedName name="SAL_ND_NPI2" localSheetId="12">[24]Salary!#REF!</definedName>
    <definedName name="SAL_ND_NPI2" localSheetId="9">[24]Salary!#REF!</definedName>
    <definedName name="SAL_ND_NPI2" localSheetId="6">[24]Salary!#REF!</definedName>
    <definedName name="SAL_ND_NPI2" localSheetId="4">[24]Salary!#REF!</definedName>
    <definedName name="SAL_ND_NPI2">[24]Salary!#REF!</definedName>
    <definedName name="SAL_ND_NPI3" localSheetId="12">[24]Salary!#REF!</definedName>
    <definedName name="SAL_ND_NPI3" localSheetId="9">[24]Salary!#REF!</definedName>
    <definedName name="SAL_ND_NPI3" localSheetId="6">[24]Salary!#REF!</definedName>
    <definedName name="SAL_ND_NPI3" localSheetId="4">[24]Salary!#REF!</definedName>
    <definedName name="SAL_ND_NPI3">[24]Salary!#REF!</definedName>
    <definedName name="SAL_ND_NPI4" localSheetId="12">[24]Salary!#REF!</definedName>
    <definedName name="SAL_ND_NPI4" localSheetId="9">[24]Salary!#REF!</definedName>
    <definedName name="SAL_ND_NPI4" localSheetId="6">[24]Salary!#REF!</definedName>
    <definedName name="SAL_ND_NPI4" localSheetId="4">[24]Salary!#REF!</definedName>
    <definedName name="SAL_ND_NPI4">[24]Salary!#REF!</definedName>
    <definedName name="SAL_NMC" localSheetId="12">[24]Salary!#REF!</definedName>
    <definedName name="SAL_NMC" localSheetId="9">[24]Salary!#REF!</definedName>
    <definedName name="SAL_NMC" localSheetId="6">[24]Salary!#REF!</definedName>
    <definedName name="SAL_NMC" localSheetId="4">[24]Salary!#REF!</definedName>
    <definedName name="SAL_NMC">[24]Salary!#REF!</definedName>
    <definedName name="SAL_NMC1" localSheetId="12">[24]Salary!#REF!</definedName>
    <definedName name="SAL_NMC1" localSheetId="9">[24]Salary!#REF!</definedName>
    <definedName name="SAL_NMC1" localSheetId="6">[24]Salary!#REF!</definedName>
    <definedName name="SAL_NMC1" localSheetId="4">[24]Salary!#REF!</definedName>
    <definedName name="SAL_NMC1">[24]Salary!#REF!</definedName>
    <definedName name="SAL_NMC2" localSheetId="12">[24]Salary!#REF!</definedName>
    <definedName name="SAL_NMC2" localSheetId="9">[24]Salary!#REF!</definedName>
    <definedName name="SAL_NMC2" localSheetId="6">[24]Salary!#REF!</definedName>
    <definedName name="SAL_NMC2" localSheetId="4">[24]Salary!#REF!</definedName>
    <definedName name="SAL_NMC2">[24]Salary!#REF!</definedName>
    <definedName name="SAL_NMC3" localSheetId="12">[24]Salary!#REF!</definedName>
    <definedName name="SAL_NMC3" localSheetId="9">[24]Salary!#REF!</definedName>
    <definedName name="SAL_NMC3" localSheetId="6">[24]Salary!#REF!</definedName>
    <definedName name="SAL_NMC3" localSheetId="4">[24]Salary!#REF!</definedName>
    <definedName name="SAL_NMC3">[24]Salary!#REF!</definedName>
    <definedName name="SAL_NMC4" localSheetId="12">[24]Salary!#REF!</definedName>
    <definedName name="SAL_NMC4" localSheetId="9">[24]Salary!#REF!</definedName>
    <definedName name="SAL_NMC4" localSheetId="6">[24]Salary!#REF!</definedName>
    <definedName name="SAL_NMC4" localSheetId="4">[24]Salary!#REF!</definedName>
    <definedName name="SAL_NMC4">[24]Salary!#REF!</definedName>
    <definedName name="SAL_OM_TL" localSheetId="12">[24]Salary!#REF!</definedName>
    <definedName name="SAL_OM_TL" localSheetId="9">[24]Salary!#REF!</definedName>
    <definedName name="SAL_OM_TL" localSheetId="6">[24]Salary!#REF!</definedName>
    <definedName name="SAL_OM_TL" localSheetId="4">[24]Salary!#REF!</definedName>
    <definedName name="SAL_OM_TL">[24]Salary!#REF!</definedName>
    <definedName name="SAL_OM_TL1" localSheetId="12">[24]Salary!#REF!</definedName>
    <definedName name="SAL_OM_TL1" localSheetId="9">[24]Salary!#REF!</definedName>
    <definedName name="SAL_OM_TL1" localSheetId="6">[24]Salary!#REF!</definedName>
    <definedName name="SAL_OM_TL1" localSheetId="4">[24]Salary!#REF!</definedName>
    <definedName name="SAL_OM_TL1">[24]Salary!#REF!</definedName>
    <definedName name="SAL_OM_TL2" localSheetId="12">[24]Salary!#REF!</definedName>
    <definedName name="SAL_OM_TL2" localSheetId="9">[24]Salary!#REF!</definedName>
    <definedName name="SAL_OM_TL2" localSheetId="6">[24]Salary!#REF!</definedName>
    <definedName name="SAL_OM_TL2" localSheetId="4">[24]Salary!#REF!</definedName>
    <definedName name="SAL_OM_TL2">[24]Salary!#REF!</definedName>
    <definedName name="SAL_OM_TL3" localSheetId="12">[24]Salary!#REF!</definedName>
    <definedName name="SAL_OM_TL3" localSheetId="9">[24]Salary!#REF!</definedName>
    <definedName name="SAL_OM_TL3" localSheetId="6">[24]Salary!#REF!</definedName>
    <definedName name="SAL_OM_TL3" localSheetId="4">[24]Salary!#REF!</definedName>
    <definedName name="SAL_OM_TL3">[24]Salary!#REF!</definedName>
    <definedName name="SAL_OM_TL4" localSheetId="12">[24]Salary!#REF!</definedName>
    <definedName name="SAL_OM_TL4" localSheetId="9">[24]Salary!#REF!</definedName>
    <definedName name="SAL_OM_TL4" localSheetId="6">[24]Salary!#REF!</definedName>
    <definedName name="SAL_OM_TL4" localSheetId="4">[24]Salary!#REF!</definedName>
    <definedName name="SAL_OM_TL4">[24]Salary!#REF!</definedName>
    <definedName name="SAL_PJM1" localSheetId="12">[29]Salary!#REF!</definedName>
    <definedName name="SAL_PJM1" localSheetId="9">[29]Salary!#REF!</definedName>
    <definedName name="SAL_PJM1" localSheetId="6">[29]Salary!#REF!</definedName>
    <definedName name="SAL_PJM1" localSheetId="4">[29]Salary!#REF!</definedName>
    <definedName name="SAL_PJM1">[29]Salary!#REF!</definedName>
    <definedName name="SAL_PJM2" localSheetId="12">[29]Salary!#REF!</definedName>
    <definedName name="SAL_PJM2" localSheetId="9">[29]Salary!#REF!</definedName>
    <definedName name="SAL_PJM2" localSheetId="6">[29]Salary!#REF!</definedName>
    <definedName name="SAL_PJM2" localSheetId="4">[29]Salary!#REF!</definedName>
    <definedName name="SAL_PJM2">[29]Salary!#REF!</definedName>
    <definedName name="SAL_PJM3" localSheetId="12">[29]Salary!#REF!</definedName>
    <definedName name="SAL_PJM3" localSheetId="9">[29]Salary!#REF!</definedName>
    <definedName name="SAL_PJM3" localSheetId="6">[29]Salary!#REF!</definedName>
    <definedName name="SAL_PJM3" localSheetId="4">[29]Salary!#REF!</definedName>
    <definedName name="SAL_PJM3">[29]Salary!#REF!</definedName>
    <definedName name="SAL_PJM4" localSheetId="12">[29]Salary!#REF!</definedName>
    <definedName name="SAL_PJM4" localSheetId="9">[29]Salary!#REF!</definedName>
    <definedName name="SAL_PJM4" localSheetId="6">[29]Salary!#REF!</definedName>
    <definedName name="SAL_PJM4" localSheetId="4">[29]Salary!#REF!</definedName>
    <definedName name="SAL_PJM4">[29]Salary!#REF!</definedName>
    <definedName name="SAL_TAC" localSheetId="12">[24]Salary!#REF!</definedName>
    <definedName name="SAL_TAC" localSheetId="9">[24]Salary!#REF!</definedName>
    <definedName name="SAL_TAC" localSheetId="6">[24]Salary!#REF!</definedName>
    <definedName name="SAL_TAC" localSheetId="4">[24]Salary!#REF!</definedName>
    <definedName name="SAL_TAC">[24]Salary!#REF!</definedName>
    <definedName name="SAL_TAC1" localSheetId="12">[24]Salary!#REF!</definedName>
    <definedName name="SAL_TAC1" localSheetId="9">[24]Salary!#REF!</definedName>
    <definedName name="SAL_TAC1" localSheetId="6">[24]Salary!#REF!</definedName>
    <definedName name="SAL_TAC1" localSheetId="4">[24]Salary!#REF!</definedName>
    <definedName name="SAL_TAC1">[24]Salary!#REF!</definedName>
    <definedName name="SAL_TAC2" localSheetId="12">[24]Salary!#REF!</definedName>
    <definedName name="SAL_TAC2" localSheetId="9">[24]Salary!#REF!</definedName>
    <definedName name="SAL_TAC2" localSheetId="6">[24]Salary!#REF!</definedName>
    <definedName name="SAL_TAC2" localSheetId="4">[24]Salary!#REF!</definedName>
    <definedName name="SAL_TAC2">[24]Salary!#REF!</definedName>
    <definedName name="SAL_TAC3" localSheetId="12">[24]Salary!#REF!</definedName>
    <definedName name="SAL_TAC3" localSheetId="9">[24]Salary!#REF!</definedName>
    <definedName name="SAL_TAC3" localSheetId="6">[24]Salary!#REF!</definedName>
    <definedName name="SAL_TAC3" localSheetId="4">[24]Salary!#REF!</definedName>
    <definedName name="SAL_TAC3">[24]Salary!#REF!</definedName>
    <definedName name="SAL_TAC4" localSheetId="12">[24]Salary!#REF!</definedName>
    <definedName name="SAL_TAC4" localSheetId="9">[24]Salary!#REF!</definedName>
    <definedName name="SAL_TAC4" localSheetId="6">[24]Salary!#REF!</definedName>
    <definedName name="SAL_TAC4" localSheetId="4">[24]Salary!#REF!</definedName>
    <definedName name="SAL_TAC4">[24]Salary!#REF!</definedName>
    <definedName name="Salary" localSheetId="12">#REF!</definedName>
    <definedName name="Salary" localSheetId="9">#REF!</definedName>
    <definedName name="Salary" localSheetId="6">#REF!</definedName>
    <definedName name="Salary" localSheetId="4">#REF!</definedName>
    <definedName name="Salary" localSheetId="10">#REF!</definedName>
    <definedName name="Salary">#REF!</definedName>
    <definedName name="Savings_Percent_2009" localSheetId="12">#REF!</definedName>
    <definedName name="Savings_Percent_2009" localSheetId="9">#REF!</definedName>
    <definedName name="Savings_Percent_2009" localSheetId="6">#REF!</definedName>
    <definedName name="Savings_Percent_2009" localSheetId="4">#REF!</definedName>
    <definedName name="Savings_Percent_2009" localSheetId="10">#REF!</definedName>
    <definedName name="Savings_Percent_2009">#REF!</definedName>
    <definedName name="Savings_Percent_2010" localSheetId="12">#REF!</definedName>
    <definedName name="Savings_Percent_2010" localSheetId="9">#REF!</definedName>
    <definedName name="Savings_Percent_2010" localSheetId="6">#REF!</definedName>
    <definedName name="Savings_Percent_2010" localSheetId="4">#REF!</definedName>
    <definedName name="Savings_Percent_2010" localSheetId="10">#REF!</definedName>
    <definedName name="Savings_Percent_2010">#REF!</definedName>
    <definedName name="Savings_Percent_2011" localSheetId="9">#REF!</definedName>
    <definedName name="Savings_Percent_2011" localSheetId="6">#REF!</definedName>
    <definedName name="Savings_Percent_2011" localSheetId="4">#REF!</definedName>
    <definedName name="Savings_Percent_2011">#REF!</definedName>
    <definedName name="Savings_Percent_2012" localSheetId="9">#REF!</definedName>
    <definedName name="Savings_Percent_2012" localSheetId="6">#REF!</definedName>
    <definedName name="Savings_Percent_2012" localSheetId="4">#REF!</definedName>
    <definedName name="Savings_Percent_2012">#REF!</definedName>
    <definedName name="Savings_Percent_2013" localSheetId="9">#REF!</definedName>
    <definedName name="Savings_Percent_2013" localSheetId="6">#REF!</definedName>
    <definedName name="Savings_Percent_2013" localSheetId="4">#REF!</definedName>
    <definedName name="Savings_Percent_2013">#REF!</definedName>
    <definedName name="Savings_Percent_2014" localSheetId="9">#REF!</definedName>
    <definedName name="Savings_Percent_2014" localSheetId="6">#REF!</definedName>
    <definedName name="Savings_Percent_2014" localSheetId="4">#REF!</definedName>
    <definedName name="Savings_Percent_2014">#REF!</definedName>
    <definedName name="Savings_Percent_2015" localSheetId="9">#REF!</definedName>
    <definedName name="Savings_Percent_2015" localSheetId="6">#REF!</definedName>
    <definedName name="Savings_Percent_2015" localSheetId="4">#REF!</definedName>
    <definedName name="Savings_Percent_2015">#REF!</definedName>
    <definedName name="Savings_Percent_2016" localSheetId="9">#REF!</definedName>
    <definedName name="Savings_Percent_2016" localSheetId="6">#REF!</definedName>
    <definedName name="Savings_Percent_2016" localSheetId="4">#REF!</definedName>
    <definedName name="Savings_Percent_2016">#REF!</definedName>
    <definedName name="Scenario_summary_sheet" localSheetId="9">#REF!</definedName>
    <definedName name="Scenario_summary_sheet" localSheetId="6">#REF!</definedName>
    <definedName name="Scenario_summary_sheet" localSheetId="4">#REF!</definedName>
    <definedName name="Scenario_summary_sheet">#REF!</definedName>
    <definedName name="Scope_choice">'[5]Calculations 1'!$B$36:$B$37</definedName>
    <definedName name="Scope_wan">'[5]Support sheet'!$B$274</definedName>
    <definedName name="sdfgvh" localSheetId="12">#REF!</definedName>
    <definedName name="sdfgvh" localSheetId="9">#REF!</definedName>
    <definedName name="sdfgvh" localSheetId="6">#REF!</definedName>
    <definedName name="sdfgvh" localSheetId="4">#REF!</definedName>
    <definedName name="sdfgvh" localSheetId="10">#REF!</definedName>
    <definedName name="sdfgvh">#REF!</definedName>
    <definedName name="Segmental_analysis" localSheetId="12">#REF!</definedName>
    <definedName name="Segmental_analysis" localSheetId="9">#REF!</definedName>
    <definedName name="Segmental_analysis" localSheetId="6">#REF!</definedName>
    <definedName name="Segmental_analysis" localSheetId="4">#REF!</definedName>
    <definedName name="Segmental_analysis" localSheetId="10">#REF!</definedName>
    <definedName name="Segmental_analysis">#REF!</definedName>
    <definedName name="SEN96IB_Page" localSheetId="12">#REF!</definedName>
    <definedName name="SEN96IB_Page" localSheetId="9">#REF!</definedName>
    <definedName name="SEN96IB_Page" localSheetId="6">#REF!</definedName>
    <definedName name="SEN96IB_Page" localSheetId="4">#REF!</definedName>
    <definedName name="SEN96IB_Page" localSheetId="10">#REF!</definedName>
    <definedName name="SEN96IB_Page">#REF!</definedName>
    <definedName name="Septal_Unit" localSheetId="10">OFFSET([4]Dialogic!$L$1,0,0,COUNTA([4]Dialogic!$L$1:$L$65536),1)</definedName>
    <definedName name="Septal_Unit">OFFSET([4]Dialogic!$L$1,0,0,COUNTA([4]Dialogic!$L$1:$L$65536),1)</definedName>
    <definedName name="SERVICE_FUNCTION" localSheetId="12">'[14]TO-BE DIMENSIONING INPUT'!$C$7:$C$21</definedName>
    <definedName name="SERVICE_FUNCTION">'[14]TO-BE DIMENSIONING INPUT'!$C$7:$C$21</definedName>
    <definedName name="ServiceName1">[31]Customize!$D$8</definedName>
    <definedName name="ServiceName10">[31]Customize!$D$17</definedName>
    <definedName name="ServiceName11">[31]Customize!$D$18</definedName>
    <definedName name="ServiceName12">[31]Customize!$D$19</definedName>
    <definedName name="ServiceName2">[31]Customize!$D$9</definedName>
    <definedName name="ServiceName3">[31]Customize!$D$10</definedName>
    <definedName name="ServiceName4">[31]Customize!$D$11</definedName>
    <definedName name="ServiceName5">[31]Customize!$D$12</definedName>
    <definedName name="ServiceName6">[31]Customize!$D$13</definedName>
    <definedName name="ServiceName7">[31]Customize!$D$14</definedName>
    <definedName name="ServiceName8">[31]Customize!$D$15</definedName>
    <definedName name="ServiceName9">[31]Customize!$D$16</definedName>
    <definedName name="SF" localSheetId="12">#REF!</definedName>
    <definedName name="SF" localSheetId="9">#REF!</definedName>
    <definedName name="SF" localSheetId="6">#REF!</definedName>
    <definedName name="SF" localSheetId="4">#REF!</definedName>
    <definedName name="SF" localSheetId="10">#REF!</definedName>
    <definedName name="SF">#REF!</definedName>
    <definedName name="shh" localSheetId="12">#REF!</definedName>
    <definedName name="shh" localSheetId="9">#REF!</definedName>
    <definedName name="shh" localSheetId="6">#REF!</definedName>
    <definedName name="shh" localSheetId="4">#REF!</definedName>
    <definedName name="shh" localSheetId="10">#REF!</definedName>
    <definedName name="shh">#REF!</definedName>
    <definedName name="shujaat" localSheetId="12">#REF!</definedName>
    <definedName name="shujaat" localSheetId="9">#REF!</definedName>
    <definedName name="shujaat" localSheetId="6">#REF!</definedName>
    <definedName name="shujaat" localSheetId="4">#REF!</definedName>
    <definedName name="shujaat" localSheetId="10">#REF!</definedName>
    <definedName name="shujaat">#REF!</definedName>
    <definedName name="Sig">[17]KPIs10!$C$97</definedName>
    <definedName name="Signalling_Interface_Units" localSheetId="10">OFFSET([4]Dialogic!$B$1,0,0,COUNTA([4]Dialogic!$B$1:$B$65536),1)</definedName>
    <definedName name="Signalling_Interface_Units">OFFSET([4]Dialogic!$B$1,0,0,COUNTA([4]Dialogic!$B$1:$B$65536),1)</definedName>
    <definedName name="Singalling_Card" localSheetId="10">[4]NMS!$D$2:$D$6</definedName>
    <definedName name="Singalling_Card">[4]NMS!$D$2:$D$6</definedName>
    <definedName name="Sites_Addressed_Per_Year" localSheetId="12">#REF!</definedName>
    <definedName name="Sites_Addressed_Per_Year" localSheetId="9">#REF!</definedName>
    <definedName name="Sites_Addressed_Per_Year" localSheetId="6">#REF!</definedName>
    <definedName name="Sites_Addressed_Per_Year" localSheetId="4">#REF!</definedName>
    <definedName name="Sites_Addressed_Per_Year" localSheetId="10">#REF!</definedName>
    <definedName name="Sites_Addressed_Per_Year">#REF!</definedName>
    <definedName name="SMSConstantRate">'[3]SMS Revenue'!$F$210:$R$210</definedName>
    <definedName name="SMSLinear">'[3]SMS Revenue'!$F$208:$R$208</definedName>
    <definedName name="SMSLog">'[3]SMS Revenue'!$F$209:$R$209</definedName>
    <definedName name="SMSSCurve">'[3]SMS Revenue'!$F$207:$R$207</definedName>
    <definedName name="SMSTariff">'[3]SMS Revenue'!$F$36:$R$39</definedName>
    <definedName name="SMSUserDefined">'[3]SMS Revenue'!$F$211:$R$211</definedName>
    <definedName name="snot" localSheetId="12">IF(#REF!&gt;0,INDEX(DataCF,#REF!,4),"")</definedName>
    <definedName name="snot" localSheetId="9">IF(#REF!&gt;0,INDEX([0]!DataCF,#REF!,4),"")</definedName>
    <definedName name="snot" localSheetId="6">IF(#REF!&gt;0,INDEX([2]!DataCF,#REF!,4),"")</definedName>
    <definedName name="snot" localSheetId="4">IF(#REF!&gt;0,INDEX([2]!DataCF,#REF!,4),"")</definedName>
    <definedName name="snot" localSheetId="10">IF(#REF!&gt;0,INDEX(DataCF,#REF!,4),"")</definedName>
    <definedName name="snot">IF(#REF!&gt;0,INDEX(DataCF,#REF!,4),"")</definedName>
    <definedName name="Software_based_on_SIU" localSheetId="10">OFFSET([4]Dialogic!$D$1,0,0,COUNTA([4]Dialogic!$D$1:$D$65536),1)</definedName>
    <definedName name="Software_based_on_SIU">OFFSET([4]Dialogic!$D$1,0,0,COUNTA([4]Dialogic!$D$1:$D$65536),1)</definedName>
    <definedName name="Stack" localSheetId="10">[4]Stack!$A$2:$A$4</definedName>
    <definedName name="Stack">[4]Stack!$A$2:$A$4</definedName>
    <definedName name="Staff_average">'[5]Calculations 1'!$F$1055</definedName>
    <definedName name="Staff_section_0">'[5]2.1 Staff scen &amp; central costs'!$C$1:$C$2</definedName>
    <definedName name="Staff_section_1">'[5]2.1 Staff scen &amp; central costs'!$B$4</definedName>
    <definedName name="Staff_section_2">'[5]2.1 Staff scen &amp; central costs'!$B$62</definedName>
    <definedName name="Staff_total_Y1">'[5]2.1 Staff scen &amp; central costs'!$F$46</definedName>
    <definedName name="Staff_total_Y10">'[5]2.1 Staff scen &amp; central costs'!$O$46</definedName>
    <definedName name="Staff_total_Y2">'[5]2.1 Staff scen &amp; central costs'!$G$46</definedName>
    <definedName name="Staff_total_Y3">'[5]2.1 Staff scen &amp; central costs'!$H$46</definedName>
    <definedName name="Staff_total_Y4">'[5]2.1 Staff scen &amp; central costs'!$I$46</definedName>
    <definedName name="Staff_total_Y5">'[5]2.1 Staff scen &amp; central costs'!$J$46</definedName>
    <definedName name="Staff_total_Y6">'[5]2.1 Staff scen &amp; central costs'!$K$46</definedName>
    <definedName name="Staff_total_Y7">'[5]2.1 Staff scen &amp; central costs'!$L$46</definedName>
    <definedName name="Staff_total_Y8">'[5]2.1 Staff scen &amp; central costs'!$M$46</definedName>
    <definedName name="Staff_total_Y9">'[5]2.1 Staff scen &amp; central costs'!$N$46</definedName>
    <definedName name="Status_sheet">[5]Status!$C$1:$C$2</definedName>
    <definedName name="Sum_fieldtech">'[5]Calculations 1'!$G$675</definedName>
    <definedName name="sum_officestaff">'[5]Calculations 1'!$I$675</definedName>
    <definedName name="Summary_section_0" localSheetId="12">#REF!</definedName>
    <definedName name="Summary_section_0" localSheetId="9">#REF!</definedName>
    <definedName name="Summary_section_0" localSheetId="6">#REF!</definedName>
    <definedName name="Summary_section_0" localSheetId="4">#REF!</definedName>
    <definedName name="Summary_section_0" localSheetId="10">#REF!</definedName>
    <definedName name="Summary_section_0">#REF!</definedName>
    <definedName name="Summary_section_1" localSheetId="12">#REF!</definedName>
    <definedName name="Summary_section_1" localSheetId="9">#REF!</definedName>
    <definedName name="Summary_section_1" localSheetId="6">#REF!</definedName>
    <definedName name="Summary_section_1" localSheetId="4">#REF!</definedName>
    <definedName name="Summary_section_1" localSheetId="10">#REF!</definedName>
    <definedName name="Summary_section_1">#REF!</definedName>
    <definedName name="Summary_section_2" localSheetId="12">#REF!</definedName>
    <definedName name="Summary_section_2" localSheetId="9">#REF!</definedName>
    <definedName name="Summary_section_2" localSheetId="6">#REF!</definedName>
    <definedName name="Summary_section_2" localSheetId="4">#REF!</definedName>
    <definedName name="Summary_section_2" localSheetId="10">#REF!</definedName>
    <definedName name="Summary_section_2">#REF!</definedName>
    <definedName name="Summary_section_3" localSheetId="9">#REF!</definedName>
    <definedName name="Summary_section_3" localSheetId="6">#REF!</definedName>
    <definedName name="Summary_section_3" localSheetId="4">#REF!</definedName>
    <definedName name="Summary_section_3">#REF!</definedName>
    <definedName name="Summary_section_4" localSheetId="9">#REF!</definedName>
    <definedName name="Summary_section_4" localSheetId="6">#REF!</definedName>
    <definedName name="Summary_section_4" localSheetId="4">#REF!</definedName>
    <definedName name="Summary_section_4">#REF!</definedName>
    <definedName name="Summary_section_5" localSheetId="9">#REF!</definedName>
    <definedName name="Summary_section_5" localSheetId="6">#REF!</definedName>
    <definedName name="Summary_section_5" localSheetId="4">#REF!</definedName>
    <definedName name="Summary_section_5">#REF!</definedName>
    <definedName name="Summary_section_6" localSheetId="9">#REF!</definedName>
    <definedName name="Summary_section_6" localSheetId="6">#REF!</definedName>
    <definedName name="Summary_section_6" localSheetId="4">#REF!</definedName>
    <definedName name="Summary_section_6">#REF!</definedName>
    <definedName name="Summary_table" localSheetId="9">#REF!</definedName>
    <definedName name="Summary_table" localSheetId="6">#REF!</definedName>
    <definedName name="Summary_table" localSheetId="4">#REF!</definedName>
    <definedName name="Summary_table">#REF!</definedName>
    <definedName name="summinput" localSheetId="9">#REF!</definedName>
    <definedName name="summinput" localSheetId="6">#REF!</definedName>
    <definedName name="summinput" localSheetId="4">#REF!</definedName>
    <definedName name="summinput">#REF!</definedName>
    <definedName name="summnor" localSheetId="9">#REF!</definedName>
    <definedName name="summnor" localSheetId="6">#REF!</definedName>
    <definedName name="summnor" localSheetId="4">#REF!</definedName>
    <definedName name="summnor">#REF!</definedName>
    <definedName name="Supply_bal_sheet" localSheetId="9">#REF!</definedName>
    <definedName name="Supply_bal_sheet" localSheetId="6">#REF!</definedName>
    <definedName name="Supply_bal_sheet" localSheetId="4">#REF!</definedName>
    <definedName name="Supply_bal_sheet">#REF!</definedName>
    <definedName name="Supply_cash_flow" localSheetId="9">#REF!</definedName>
    <definedName name="Supply_cash_flow" localSheetId="6">#REF!</definedName>
    <definedName name="Supply_cash_flow" localSheetId="4">#REF!</definedName>
    <definedName name="Supply_cash_flow">#REF!</definedName>
    <definedName name="Supply_profit_and_loss" localSheetId="9">#REF!</definedName>
    <definedName name="Supply_profit_and_loss" localSheetId="6">#REF!</definedName>
    <definedName name="Supply_profit_and_loss" localSheetId="4">#REF!</definedName>
    <definedName name="Supply_profit_and_loss">#REF!</definedName>
    <definedName name="Support">[15]Sheet1!$F$2:$G$4</definedName>
    <definedName name="Support_central_cost_reduction">'[5]Support sheet'!$B$454</definedName>
    <definedName name="Support_cost_percentage">'[5]Support sheet'!$B$381</definedName>
    <definedName name="Support_infrastructure_and_PC_operations" localSheetId="12">'[5]Support sheet'!#REF!</definedName>
    <definedName name="Support_infrastructure_and_PC_operations" localSheetId="9">'[5]Support sheet'!#REF!</definedName>
    <definedName name="Support_infrastructure_and_PC_operations" localSheetId="6">'[5]Support sheet'!#REF!</definedName>
    <definedName name="Support_infrastructure_and_PC_operations" localSheetId="4">'[5]Support sheet'!#REF!</definedName>
    <definedName name="Support_infrastructure_and_PC_operations" localSheetId="10">'[5]Support sheet'!#REF!</definedName>
    <definedName name="Support_infrastructure_and_PC_operations">'[5]Support sheet'!#REF!</definedName>
    <definedName name="Support_MU_IT_OH">'[5]Support sheet'!$B$439</definedName>
    <definedName name="Support_Pack" localSheetId="10">OFFSET([4]LoadBalncer!$H$1,0,0,COUNTA([4]LoadBalncer!$H$1:$H$65536),1)</definedName>
    <definedName name="Support_Pack">OFFSET([4]LoadBalncer!$H$1,0,0,COUNTA([4]LoadBalncer!$H$1:$H$65536),1)</definedName>
    <definedName name="Support_period_defintions">'[5]Support sheet'!$B$427</definedName>
    <definedName name="Support_section_0">'[5]Support sheet'!$C$1:$C$2</definedName>
    <definedName name="Support_type_cases">'[5]Support sheet'!$B$359:$M$375</definedName>
    <definedName name="Support_WAN_availability">'[5]Support sheet'!$B$340:$K$343</definedName>
    <definedName name="Support_WAN_scenario" localSheetId="12">'[5]Support sheet'!#REF!</definedName>
    <definedName name="Support_WAN_scenario" localSheetId="9">'[5]Support sheet'!#REF!</definedName>
    <definedName name="Support_WAN_scenario" localSheetId="6">'[5]Support sheet'!#REF!</definedName>
    <definedName name="Support_WAN_scenario" localSheetId="4">'[5]Support sheet'!#REF!</definedName>
    <definedName name="Support_WAN_scenario" localSheetId="10">'[5]Support sheet'!#REF!</definedName>
    <definedName name="Support_WAN_scenario">'[5]Support sheet'!#REF!</definedName>
    <definedName name="Support_WAP_scenario">'[5]Support sheet'!$B$350:$E$352</definedName>
    <definedName name="Switching_Capacity__000" localSheetId="12">#REF!</definedName>
    <definedName name="Switching_Capacity__000" localSheetId="9">#REF!</definedName>
    <definedName name="Switching_Capacity__000" localSheetId="6">#REF!</definedName>
    <definedName name="Switching_Capacity__000" localSheetId="4">#REF!</definedName>
    <definedName name="Switching_Capacity__000" localSheetId="10">#REF!</definedName>
    <definedName name="Switching_Capacity__000">#REF!</definedName>
    <definedName name="SWM_BCS_COO_PERCENTAGE" localSheetId="12">'[10]Product Line'!$X$18</definedName>
    <definedName name="SWM_BCS_COO_PERCENTAGE">'[10]Product Line'!$X$18</definedName>
    <definedName name="SWM_BCS_SBU_PERCENTAGE" localSheetId="12">'[10]Product Line'!$X$19</definedName>
    <definedName name="SWM_BCS_SBU_PERCENTAGE">'[10]Product Line'!$X$19</definedName>
    <definedName name="SWM_CALC_RANGE_Phase1">"#REF!"</definedName>
    <definedName name="SWM_CALC_RANGE_Phase1_2">"#REF!"</definedName>
    <definedName name="SWM_CALC_RANGE_Phase10">"#REF!"</definedName>
    <definedName name="SWM_CALC_RANGE_Phase10_2">"#REF!"</definedName>
    <definedName name="SWM_CALC_RANGE_Phase2">"#REF!"</definedName>
    <definedName name="SWM_CALC_RANGE_Phase2_2">"#REF!"</definedName>
    <definedName name="SWM_CALC_RANGE_Phase3">"#REF!"</definedName>
    <definedName name="SWM_CALC_RANGE_Phase3_2">"#REF!"</definedName>
    <definedName name="SWM_CALC_RANGE_Phase4">"#REF!"</definedName>
    <definedName name="SWM_CALC_RANGE_Phase4_2">"#REF!"</definedName>
    <definedName name="SWM_CALC_RANGE_Phase5">"#REF!"</definedName>
    <definedName name="SWM_CALC_RANGE_Phase5_2">"#REF!"</definedName>
    <definedName name="SWM_CALC_RANGE_Phase6">"#REF!"</definedName>
    <definedName name="SWM_CALC_RANGE_Phase6_2">"#REF!"</definedName>
    <definedName name="SWM_CALC_RANGE_Phase7">"#REF!"</definedName>
    <definedName name="SWM_CALC_RANGE_Phase7_2">"#REF!"</definedName>
    <definedName name="SWM_CALC_RANGE_Phase8">"#REF!"</definedName>
    <definedName name="SWM_CALC_RANGE_Phase8_2">"#REF!"</definedName>
    <definedName name="SWM_CALC_RANGE_Phase9">"#REF!"</definedName>
    <definedName name="SWM_CALC_RANGE_Phase9_2">"#REF!"</definedName>
    <definedName name="SWM_CC_COO_PERCENTAGE" localSheetId="12">'[10]Product Line'!$X$14</definedName>
    <definedName name="SWM_CC_COO_PERCENTAGE">'[10]Product Line'!$X$14</definedName>
    <definedName name="SWM_CC_SBU_PERCENTAGE" localSheetId="12">'[10]Product Line'!$X$15</definedName>
    <definedName name="SWM_CC_SBU_PERCENTAGE">'[10]Product Line'!$X$15</definedName>
    <definedName name="SWM_DISCOUNTING_FACTOR_Phase1" localSheetId="12">[10]Discount_Cockpit!$I$402</definedName>
    <definedName name="SWM_DISCOUNTING_FACTOR_Phase1">[10]Discount_Cockpit!$I$402</definedName>
    <definedName name="SWM_DISCOUNTING_FACTOR_Phase1_BCS" localSheetId="12">[10]Discount_Cockpit!$I$405</definedName>
    <definedName name="SWM_DISCOUNTING_FACTOR_Phase1_BCS">[10]Discount_Cockpit!$I$405</definedName>
    <definedName name="SWM_DISCOUNTING_FACTOR_Phase1_CC" localSheetId="12">[10]Discount_Cockpit!$I$403</definedName>
    <definedName name="SWM_DISCOUNTING_FACTOR_Phase1_CC">[10]Discount_Cockpit!$I$403</definedName>
    <definedName name="SWM_DISCOUNTING_FACTOR_Phase1_OBS" localSheetId="12">[10]Discount_Cockpit!$I$406</definedName>
    <definedName name="SWM_DISCOUNTING_FACTOR_Phase1_OBS">[10]Discount_Cockpit!$I$406</definedName>
    <definedName name="SWM_DISCOUNTING_FACTOR_Phase1_RAN" localSheetId="12">[10]Discount_Cockpit!$I$404</definedName>
    <definedName name="SWM_DISCOUNTING_FACTOR_Phase1_RAN">[10]Discount_Cockpit!$I$404</definedName>
    <definedName name="SWM_DISCOUNTING_FACTOR_Phase10" localSheetId="12">[10]Discount_Cockpit!$R$402</definedName>
    <definedName name="SWM_DISCOUNTING_FACTOR_Phase10">[10]Discount_Cockpit!$R$402</definedName>
    <definedName name="SWM_DISCOUNTING_FACTOR_Phase10_BCS" localSheetId="12">[10]Discount_Cockpit!$R$405</definedName>
    <definedName name="SWM_DISCOUNTING_FACTOR_Phase10_BCS">[10]Discount_Cockpit!$R$405</definedName>
    <definedName name="SWM_DISCOUNTING_FACTOR_Phase10_CC" localSheetId="12">[10]Discount_Cockpit!$R$403</definedName>
    <definedName name="SWM_DISCOUNTING_FACTOR_Phase10_CC">[10]Discount_Cockpit!$R$403</definedName>
    <definedName name="SWM_DISCOUNTING_FACTOR_Phase10_OBS" localSheetId="12">[10]Discount_Cockpit!$R$406</definedName>
    <definedName name="SWM_DISCOUNTING_FACTOR_Phase10_OBS">[10]Discount_Cockpit!$R$406</definedName>
    <definedName name="SWM_DISCOUNTING_FACTOR_Phase10_RAN" localSheetId="12">[10]Discount_Cockpit!$R$404</definedName>
    <definedName name="SWM_DISCOUNTING_FACTOR_Phase10_RAN">[10]Discount_Cockpit!$R$404</definedName>
    <definedName name="SWM_DISCOUNTING_FACTOR_Phase2" localSheetId="12">[10]Discount_Cockpit!$J$402</definedName>
    <definedName name="SWM_DISCOUNTING_FACTOR_Phase2">[10]Discount_Cockpit!$J$402</definedName>
    <definedName name="SWM_DISCOUNTING_FACTOR_Phase2_BCS" localSheetId="12">[10]Discount_Cockpit!$J$405</definedName>
    <definedName name="SWM_DISCOUNTING_FACTOR_Phase2_BCS">[10]Discount_Cockpit!$J$405</definedName>
    <definedName name="SWM_DISCOUNTING_FACTOR_Phase2_CC" localSheetId="12">[10]Discount_Cockpit!$J$403</definedName>
    <definedName name="SWM_DISCOUNTING_FACTOR_Phase2_CC">[10]Discount_Cockpit!$J$403</definedName>
    <definedName name="SWM_DISCOUNTING_FACTOR_Phase2_OBS" localSheetId="12">[10]Discount_Cockpit!$J$406</definedName>
    <definedName name="SWM_DISCOUNTING_FACTOR_Phase2_OBS">[10]Discount_Cockpit!$J$406</definedName>
    <definedName name="SWM_DISCOUNTING_FACTOR_Phase2_RAN" localSheetId="12">[10]Discount_Cockpit!$J$404</definedName>
    <definedName name="SWM_DISCOUNTING_FACTOR_Phase2_RAN">[10]Discount_Cockpit!$J$404</definedName>
    <definedName name="SWM_DISCOUNTING_FACTOR_Phase3" localSheetId="12">[10]Discount_Cockpit!$K$402</definedName>
    <definedName name="SWM_DISCOUNTING_FACTOR_Phase3">[10]Discount_Cockpit!$K$402</definedName>
    <definedName name="SWM_DISCOUNTING_FACTOR_Phase3_BCS" localSheetId="12">[10]Discount_Cockpit!$K$405</definedName>
    <definedName name="SWM_DISCOUNTING_FACTOR_Phase3_BCS">[10]Discount_Cockpit!$K$405</definedName>
    <definedName name="SWM_DISCOUNTING_FACTOR_Phase3_CC" localSheetId="12">[10]Discount_Cockpit!$K$403</definedName>
    <definedName name="SWM_DISCOUNTING_FACTOR_Phase3_CC">[10]Discount_Cockpit!$K$403</definedName>
    <definedName name="SWM_DISCOUNTING_FACTOR_Phase3_OBS" localSheetId="12">[10]Discount_Cockpit!$K$406</definedName>
    <definedName name="SWM_DISCOUNTING_FACTOR_Phase3_OBS">[10]Discount_Cockpit!$K$406</definedName>
    <definedName name="SWM_DISCOUNTING_FACTOR_Phase3_RAN" localSheetId="12">[10]Discount_Cockpit!$K$404</definedName>
    <definedName name="SWM_DISCOUNTING_FACTOR_Phase3_RAN">[10]Discount_Cockpit!$K$404</definedName>
    <definedName name="SWM_DISCOUNTING_FACTOR_Phase4" localSheetId="12">[10]Discount_Cockpit!$L$402</definedName>
    <definedName name="SWM_DISCOUNTING_FACTOR_Phase4">[10]Discount_Cockpit!$L$402</definedName>
    <definedName name="SWM_DISCOUNTING_FACTOR_Phase4_BCS" localSheetId="12">[10]Discount_Cockpit!$L$405</definedName>
    <definedName name="SWM_DISCOUNTING_FACTOR_Phase4_BCS">[10]Discount_Cockpit!$L$405</definedName>
    <definedName name="SWM_DISCOUNTING_FACTOR_Phase4_CC" localSheetId="12">[10]Discount_Cockpit!$L$403</definedName>
    <definedName name="SWM_DISCOUNTING_FACTOR_Phase4_CC">[10]Discount_Cockpit!$L$403</definedName>
    <definedName name="SWM_DISCOUNTING_FACTOR_Phase4_OBS" localSheetId="12">[10]Discount_Cockpit!$L$406</definedName>
    <definedName name="SWM_DISCOUNTING_FACTOR_Phase4_OBS">[10]Discount_Cockpit!$L$406</definedName>
    <definedName name="SWM_DISCOUNTING_FACTOR_Phase4_RAN" localSheetId="12">[10]Discount_Cockpit!$L$404</definedName>
    <definedName name="SWM_DISCOUNTING_FACTOR_Phase4_RAN">[10]Discount_Cockpit!$L$404</definedName>
    <definedName name="SWM_DISCOUNTING_FACTOR_Phase5" localSheetId="12">[10]Discount_Cockpit!$M$402</definedName>
    <definedName name="SWM_DISCOUNTING_FACTOR_Phase5">[10]Discount_Cockpit!$M$402</definedName>
    <definedName name="SWM_DISCOUNTING_FACTOR_Phase5_BCS" localSheetId="12">[10]Discount_Cockpit!$M$405</definedName>
    <definedName name="SWM_DISCOUNTING_FACTOR_Phase5_BCS">[10]Discount_Cockpit!$M$405</definedName>
    <definedName name="SWM_DISCOUNTING_FACTOR_Phase5_CC" localSheetId="12">[10]Discount_Cockpit!$M$403</definedName>
    <definedName name="SWM_DISCOUNTING_FACTOR_Phase5_CC">[10]Discount_Cockpit!$M$403</definedName>
    <definedName name="SWM_DISCOUNTING_FACTOR_Phase5_OBS" localSheetId="12">[10]Discount_Cockpit!$M$406</definedName>
    <definedName name="SWM_DISCOUNTING_FACTOR_Phase5_OBS">[10]Discount_Cockpit!$M$406</definedName>
    <definedName name="SWM_DISCOUNTING_FACTOR_Phase5_RAN" localSheetId="12">[10]Discount_Cockpit!$M$404</definedName>
    <definedName name="SWM_DISCOUNTING_FACTOR_Phase5_RAN">[10]Discount_Cockpit!$M$404</definedName>
    <definedName name="SWM_DISCOUNTING_FACTOR_Phase6" localSheetId="12">[10]Discount_Cockpit!$N$402</definedName>
    <definedName name="SWM_DISCOUNTING_FACTOR_Phase6">[10]Discount_Cockpit!$N$402</definedName>
    <definedName name="SWM_DISCOUNTING_FACTOR_Phase6_BCS" localSheetId="12">[10]Discount_Cockpit!$N$405</definedName>
    <definedName name="SWM_DISCOUNTING_FACTOR_Phase6_BCS">[10]Discount_Cockpit!$N$405</definedName>
    <definedName name="SWM_DISCOUNTING_FACTOR_Phase6_CC" localSheetId="12">[10]Discount_Cockpit!$N$403</definedName>
    <definedName name="SWM_DISCOUNTING_FACTOR_Phase6_CC">[10]Discount_Cockpit!$N$403</definedName>
    <definedName name="SWM_DISCOUNTING_FACTOR_Phase6_OBS" localSheetId="12">[10]Discount_Cockpit!$N$406</definedName>
    <definedName name="SWM_DISCOUNTING_FACTOR_Phase6_OBS">[10]Discount_Cockpit!$N$406</definedName>
    <definedName name="SWM_DISCOUNTING_FACTOR_Phase6_RAN" localSheetId="12">[10]Discount_Cockpit!$N$404</definedName>
    <definedName name="SWM_DISCOUNTING_FACTOR_Phase6_RAN">[10]Discount_Cockpit!$N$404</definedName>
    <definedName name="SWM_DISCOUNTING_FACTOR_Phase7" localSheetId="12">[10]Discount_Cockpit!$O$402</definedName>
    <definedName name="SWM_DISCOUNTING_FACTOR_Phase7">[10]Discount_Cockpit!$O$402</definedName>
    <definedName name="SWM_DISCOUNTING_FACTOR_Phase7_BCS" localSheetId="12">[10]Discount_Cockpit!$O$405</definedName>
    <definedName name="SWM_DISCOUNTING_FACTOR_Phase7_BCS">[10]Discount_Cockpit!$O$405</definedName>
    <definedName name="SWM_DISCOUNTING_FACTOR_Phase7_CC" localSheetId="12">[10]Discount_Cockpit!$O$403</definedName>
    <definedName name="SWM_DISCOUNTING_FACTOR_Phase7_CC">[10]Discount_Cockpit!$O$403</definedName>
    <definedName name="SWM_DISCOUNTING_FACTOR_Phase7_OBS" localSheetId="12">[10]Discount_Cockpit!$O$406</definedName>
    <definedName name="SWM_DISCOUNTING_FACTOR_Phase7_OBS">[10]Discount_Cockpit!$O$406</definedName>
    <definedName name="SWM_DISCOUNTING_FACTOR_Phase7_RAN" localSheetId="12">[10]Discount_Cockpit!$O$404</definedName>
    <definedName name="SWM_DISCOUNTING_FACTOR_Phase7_RAN">[10]Discount_Cockpit!$O$404</definedName>
    <definedName name="SWM_DISCOUNTING_FACTOR_Phase8" localSheetId="12">[10]Discount_Cockpit!$P$402</definedName>
    <definedName name="SWM_DISCOUNTING_FACTOR_Phase8">[10]Discount_Cockpit!$P$402</definedName>
    <definedName name="SWM_DISCOUNTING_FACTOR_Phase8_BCS" localSheetId="12">[10]Discount_Cockpit!$P$405</definedName>
    <definedName name="SWM_DISCOUNTING_FACTOR_Phase8_BCS">[10]Discount_Cockpit!$P$405</definedName>
    <definedName name="SWM_DISCOUNTING_FACTOR_Phase8_CC" localSheetId="12">[10]Discount_Cockpit!$P$403</definedName>
    <definedName name="SWM_DISCOUNTING_FACTOR_Phase8_CC">[10]Discount_Cockpit!$P$403</definedName>
    <definedName name="SWM_DISCOUNTING_FACTOR_Phase8_OBS" localSheetId="12">[10]Discount_Cockpit!$P$406</definedName>
    <definedName name="SWM_DISCOUNTING_FACTOR_Phase8_OBS">[10]Discount_Cockpit!$P$406</definedName>
    <definedName name="SWM_DISCOUNTING_FACTOR_Phase8_RAN" localSheetId="12">[10]Discount_Cockpit!$P$404</definedName>
    <definedName name="SWM_DISCOUNTING_FACTOR_Phase8_RAN">[10]Discount_Cockpit!$P$404</definedName>
    <definedName name="SWM_DISCOUNTING_FACTOR_Phase9" localSheetId="12">[10]Discount_Cockpit!$Q$402</definedName>
    <definedName name="SWM_DISCOUNTING_FACTOR_Phase9">[10]Discount_Cockpit!$Q$402</definedName>
    <definedName name="SWM_DISCOUNTING_FACTOR_Phase9_BCS" localSheetId="12">[10]Discount_Cockpit!$Q$405</definedName>
    <definedName name="SWM_DISCOUNTING_FACTOR_Phase9_BCS">[10]Discount_Cockpit!$Q$405</definedName>
    <definedName name="SWM_DISCOUNTING_FACTOR_Phase9_CC" localSheetId="12">[10]Discount_Cockpit!$Q$403</definedName>
    <definedName name="SWM_DISCOUNTING_FACTOR_Phase9_CC">[10]Discount_Cockpit!$Q$403</definedName>
    <definedName name="SWM_DISCOUNTING_FACTOR_Phase9_OBS" localSheetId="12">[10]Discount_Cockpit!$Q$406</definedName>
    <definedName name="SWM_DISCOUNTING_FACTOR_Phase9_OBS">[10]Discount_Cockpit!$Q$406</definedName>
    <definedName name="SWM_DISCOUNTING_FACTOR_Phase9_RAN" localSheetId="12">[10]Discount_Cockpit!$Q$404</definedName>
    <definedName name="SWM_DISCOUNTING_FACTOR_Phase9_RAN">[10]Discount_Cockpit!$Q$404</definedName>
    <definedName name="SWM_IPT_COO_PERCENTAGE" localSheetId="12">'[10]Product Line'!$X$20</definedName>
    <definedName name="SWM_IPT_COO_PERCENTAGE">'[10]Product Line'!$X$20</definedName>
    <definedName name="SWM_IPT_SBU_PERCENTAGE" localSheetId="12">'[10]Product Line'!$X$21</definedName>
    <definedName name="SWM_IPT_SBU_PERCENTAGE">'[10]Product Line'!$X$21</definedName>
    <definedName name="SWM_NAME" localSheetId="12">[10]Discount_Cockpit!$C$4</definedName>
    <definedName name="SWM_NAME">[10]Discount_Cockpit!$C$4</definedName>
    <definedName name="SWM_OBS_COO_PERCENTAGE" localSheetId="12">'[10]Product Line'!$X$22</definedName>
    <definedName name="SWM_OBS_COO_PERCENTAGE">'[10]Product Line'!$X$22</definedName>
    <definedName name="SWM_OBS_SBU_PERCENTAGE" localSheetId="12">'[10]Product Line'!$X$23</definedName>
    <definedName name="SWM_OBS_SBU_PERCENTAGE">'[10]Product Line'!$X$23</definedName>
    <definedName name="SWM_PERCENTAGE" localSheetId="12">[10]Discount_Cockpit!$D$4</definedName>
    <definedName name="SWM_PERCENTAGE">[10]Discount_Cockpit!$D$4</definedName>
    <definedName name="SWM_RAN_COO_PERCENTAGE" localSheetId="12">'[10]Product Line'!$X$16</definedName>
    <definedName name="SWM_RAN_COO_PERCENTAGE">'[10]Product Line'!$X$16</definedName>
    <definedName name="SWM_RAN_SBU_PERCENTAGE" localSheetId="12">'[10]Product Line'!$X$17</definedName>
    <definedName name="SWM_RAN_SBU_PERCENTAGE">'[10]Product Line'!$X$17</definedName>
    <definedName name="SWM_SBU_SBU_PERCENTAGE" localSheetId="12">'[10]Product Line'!$X$25</definedName>
    <definedName name="SWM_SBU_SBU_PERCENTAGE">'[10]Product Line'!$X$25</definedName>
    <definedName name="SWM_SEARCH_RANGE">"#REF!"</definedName>
    <definedName name="SWM_SEARCH_RANGE_2">"#REF!"</definedName>
    <definedName name="Systems_scenario">'[5]Calculations 1'!$B$69:$B$71</definedName>
    <definedName name="Systems_scenario_choice">'[5]2.1 Staff scen &amp; central costs'!$C$7</definedName>
    <definedName name="t" localSheetId="12">#REF!</definedName>
    <definedName name="t" localSheetId="9">#REF!</definedName>
    <definedName name="t" localSheetId="6">#REF!</definedName>
    <definedName name="t" localSheetId="4">#REF!</definedName>
    <definedName name="t" localSheetId="10">#REF!</definedName>
    <definedName name="t">#REF!</definedName>
    <definedName name="Taiwan___Mobile_Communications_Services_Market__1993_2000" localSheetId="12">#REF!</definedName>
    <definedName name="Taiwan___Mobile_Communications_Services_Market__1993_2000" localSheetId="9">#REF!</definedName>
    <definedName name="Taiwan___Mobile_Communications_Services_Market__1993_2000" localSheetId="6">#REF!</definedName>
    <definedName name="Taiwan___Mobile_Communications_Services_Market__1993_2000" localSheetId="4">#REF!</definedName>
    <definedName name="Taiwan___Mobile_Communications_Services_Market__1993_2000" localSheetId="10">#REF!</definedName>
    <definedName name="Taiwan___Mobile_Communications_Services_Market__1993_2000">#REF!</definedName>
    <definedName name="Taiwan__Mobile_Network_Market__1993_2000" localSheetId="12">#REF!</definedName>
    <definedName name="Taiwan__Mobile_Network_Market__1993_2000" localSheetId="9">#REF!</definedName>
    <definedName name="Taiwan__Mobile_Network_Market__1993_2000" localSheetId="6">#REF!</definedName>
    <definedName name="Taiwan__Mobile_Network_Market__1993_2000" localSheetId="4">#REF!</definedName>
    <definedName name="Taiwan__Mobile_Network_Market__1993_2000" localSheetId="10">#REF!</definedName>
    <definedName name="Taiwan__Mobile_Network_Market__1993_2000">#REF!</definedName>
    <definedName name="Tariffs">'[13]Report Exhibits'!$R$2:$V$29</definedName>
    <definedName name="Tax_Rate">[18]Other!$E$5:$L$5</definedName>
    <definedName name="TCO" localSheetId="12">#REF!</definedName>
    <definedName name="TCO" localSheetId="9">#REF!</definedName>
    <definedName name="TCO" localSheetId="6">#REF!</definedName>
    <definedName name="TCO" localSheetId="4">#REF!</definedName>
    <definedName name="TCO" localSheetId="10">#REF!</definedName>
    <definedName name="TCO">#REF!</definedName>
    <definedName name="TELECOM" localSheetId="10">OFFSET([4]HPOCMP!$E$1,0,0,COUNTA([4]HPOCMP!$E$1:$E$65536),1)</definedName>
    <definedName name="TELECOM">OFFSET([4]HPOCMP!$E$1,0,0,COUNTA([4]HPOCMP!$E$1:$E$65536),1)</definedName>
    <definedName name="Telephone_Sets__000" localSheetId="12">#REF!</definedName>
    <definedName name="Telephone_Sets__000" localSheetId="9">#REF!</definedName>
    <definedName name="Telephone_Sets__000" localSheetId="6">#REF!</definedName>
    <definedName name="Telephone_Sets__000" localSheetId="4">#REF!</definedName>
    <definedName name="Telephone_Sets__000" localSheetId="10">#REF!</definedName>
    <definedName name="Telephone_Sets__000">#REF!</definedName>
    <definedName name="Telex_Lines___000" localSheetId="12">#REF!</definedName>
    <definedName name="Telex_Lines___000" localSheetId="9">#REF!</definedName>
    <definedName name="Telex_Lines___000" localSheetId="6">#REF!</definedName>
    <definedName name="Telex_Lines___000" localSheetId="4">#REF!</definedName>
    <definedName name="Telex_Lines___000" localSheetId="10">#REF!</definedName>
    <definedName name="Telex_Lines___000">#REF!</definedName>
    <definedName name="Telex_Subscribers__000" localSheetId="9">#REF!</definedName>
    <definedName name="Telex_Subscribers__000" localSheetId="6">#REF!</definedName>
    <definedName name="Telex_Subscribers__000" localSheetId="4">#REF!</definedName>
    <definedName name="Telex_Subscribers__000">#REF!</definedName>
    <definedName name="Telsoldpct" localSheetId="9">#REF!</definedName>
    <definedName name="Telsoldpct" localSheetId="6">#REF!</definedName>
    <definedName name="Telsoldpct" localSheetId="4">#REF!</definedName>
    <definedName name="Telsoldpct">#REF!</definedName>
    <definedName name="test" localSheetId="9">#REF!</definedName>
    <definedName name="test" localSheetId="6">#REF!</definedName>
    <definedName name="test" localSheetId="4">#REF!</definedName>
    <definedName name="test">#REF!</definedName>
    <definedName name="TEST_JSM" localSheetId="9">#REF!</definedName>
    <definedName name="TEST_JSM" localSheetId="6">#REF!</definedName>
    <definedName name="TEST_JSM" localSheetId="4">#REF!</definedName>
    <definedName name="TEST_JSM">#REF!</definedName>
    <definedName name="TFT" localSheetId="10">OFFSET('[4]TFT KVM'!$D$1,0,0,COUNTA('[4]TFT KVM'!$D$1:$D$65536),1)</definedName>
    <definedName name="TFT">OFFSET('[4]TFT KVM'!$D$1,0,0,COUNTA('[4]TFT KVM'!$D$1:$D$65536),1)</definedName>
    <definedName name="Time_scenarios">'[5]Calculations 1'!$B$103:$B$104</definedName>
    <definedName name="Timeprice_Project_management_exit">'[5] 3.1 Project costs'!$G$67</definedName>
    <definedName name="Timeprice_Project_management_transformation">'[5] 3.1 Project costs'!$E$67</definedName>
    <definedName name="Timeprice_Project_management_transition">'[5] 3.1 Project costs'!$C$67</definedName>
    <definedName name="toc" localSheetId="12">#REF!</definedName>
    <definedName name="toc" localSheetId="9">#REF!</definedName>
    <definedName name="toc" localSheetId="6">#REF!</definedName>
    <definedName name="toc" localSheetId="4">#REF!</definedName>
    <definedName name="toc" localSheetId="10">#REF!</definedName>
    <definedName name="toc">#REF!</definedName>
    <definedName name="TOTAL">[32]Telcel:Supplier!$B$57:$AD$410</definedName>
    <definedName name="Total_annual_cost_excl_cost_percentage_P1" localSheetId="12">#REF!</definedName>
    <definedName name="Total_annual_cost_excl_cost_percentage_P1" localSheetId="9">#REF!</definedName>
    <definedName name="Total_annual_cost_excl_cost_percentage_P1" localSheetId="6">#REF!</definedName>
    <definedName name="Total_annual_cost_excl_cost_percentage_P1" localSheetId="4">#REF!</definedName>
    <definedName name="Total_annual_cost_excl_cost_percentage_P1" localSheetId="10">#REF!</definedName>
    <definedName name="Total_annual_cost_excl_cost_percentage_P1">#REF!</definedName>
    <definedName name="Total_annual_cost_incl_cost_percentage_P1" localSheetId="12">#REF!</definedName>
    <definedName name="Total_annual_cost_incl_cost_percentage_P1" localSheetId="9">#REF!</definedName>
    <definedName name="Total_annual_cost_incl_cost_percentage_P1" localSheetId="6">#REF!</definedName>
    <definedName name="Total_annual_cost_incl_cost_percentage_P1" localSheetId="4">#REF!</definedName>
    <definedName name="Total_annual_cost_incl_cost_percentage_P1" localSheetId="10">#REF!</definedName>
    <definedName name="Total_annual_cost_incl_cost_percentage_P1">#REF!</definedName>
    <definedName name="Total_annual_cost_P2" localSheetId="12">#REF!</definedName>
    <definedName name="Total_annual_cost_P2" localSheetId="9">#REF!</definedName>
    <definedName name="Total_annual_cost_P2" localSheetId="6">#REF!</definedName>
    <definedName name="Total_annual_cost_P2" localSheetId="4">#REF!</definedName>
    <definedName name="Total_annual_cost_P2" localSheetId="10">#REF!</definedName>
    <definedName name="Total_annual_cost_P2">#REF!</definedName>
    <definedName name="Total_applications_costs" localSheetId="9">#REF!</definedName>
    <definedName name="Total_applications_costs" localSheetId="6">#REF!</definedName>
    <definedName name="Total_applications_costs" localSheetId="4">#REF!</definedName>
    <definedName name="Total_applications_costs">#REF!</definedName>
    <definedName name="Total_asset_costs" localSheetId="9">#REF!</definedName>
    <definedName name="Total_asset_costs" localSheetId="6">#REF!</definedName>
    <definedName name="Total_asset_costs" localSheetId="4">#REF!</definedName>
    <definedName name="Total_asset_costs">#REF!</definedName>
    <definedName name="Total_central_and_MU_costs" localSheetId="9">#REF!</definedName>
    <definedName name="Total_central_and_MU_costs" localSheetId="6">#REF!</definedName>
    <definedName name="Total_central_and_MU_costs" localSheetId="4">#REF!</definedName>
    <definedName name="Total_central_and_MU_costs">#REF!</definedName>
    <definedName name="Total_costs_before_SCD" localSheetId="9">#REF!</definedName>
    <definedName name="Total_costs_before_SCD" localSheetId="6">#REF!</definedName>
    <definedName name="Total_costs_before_SCD" localSheetId="4">#REF!</definedName>
    <definedName name="Total_costs_before_SCD">#REF!</definedName>
    <definedName name="Total_costs_with_influence_Y1" localSheetId="9">#REF!</definedName>
    <definedName name="Total_costs_with_influence_Y1" localSheetId="6">#REF!</definedName>
    <definedName name="Total_costs_with_influence_Y1" localSheetId="4">#REF!</definedName>
    <definedName name="Total_costs_with_influence_Y1">#REF!</definedName>
    <definedName name="Total_costs_with_influence_Y10" localSheetId="9">#REF!</definedName>
    <definedName name="Total_costs_with_influence_Y10" localSheetId="6">#REF!</definedName>
    <definedName name="Total_costs_with_influence_Y10" localSheetId="4">#REF!</definedName>
    <definedName name="Total_costs_with_influence_Y10">#REF!</definedName>
    <definedName name="Total_costs_with_influence_Y2" localSheetId="9">#REF!</definedName>
    <definedName name="Total_costs_with_influence_Y2" localSheetId="6">#REF!</definedName>
    <definedName name="Total_costs_with_influence_Y2" localSheetId="4">#REF!</definedName>
    <definedName name="Total_costs_with_influence_Y2">#REF!</definedName>
    <definedName name="Total_costs_with_influence_Y3" localSheetId="9">#REF!</definedName>
    <definedName name="Total_costs_with_influence_Y3" localSheetId="6">#REF!</definedName>
    <definedName name="Total_costs_with_influence_Y3" localSheetId="4">#REF!</definedName>
    <definedName name="Total_costs_with_influence_Y3">#REF!</definedName>
    <definedName name="Total_costs_with_influence_Y4" localSheetId="9">#REF!</definedName>
    <definedName name="Total_costs_with_influence_Y4" localSheetId="6">#REF!</definedName>
    <definedName name="Total_costs_with_influence_Y4" localSheetId="4">#REF!</definedName>
    <definedName name="Total_costs_with_influence_Y4">#REF!</definedName>
    <definedName name="Total_costs_with_influence_Y5" localSheetId="9">#REF!</definedName>
    <definedName name="Total_costs_with_influence_Y5" localSheetId="6">#REF!</definedName>
    <definedName name="Total_costs_with_influence_Y5" localSheetId="4">#REF!</definedName>
    <definedName name="Total_costs_with_influence_Y5">#REF!</definedName>
    <definedName name="Total_costs_with_influence_Y6" localSheetId="9">#REF!</definedName>
    <definedName name="Total_costs_with_influence_Y6" localSheetId="6">#REF!</definedName>
    <definedName name="Total_costs_with_influence_Y6" localSheetId="4">#REF!</definedName>
    <definedName name="Total_costs_with_influence_Y6">#REF!</definedName>
    <definedName name="Total_costs_with_influence_Y7" localSheetId="9">#REF!</definedName>
    <definedName name="Total_costs_with_influence_Y7" localSheetId="6">#REF!</definedName>
    <definedName name="Total_costs_with_influence_Y7" localSheetId="4">#REF!</definedName>
    <definedName name="Total_costs_with_influence_Y7">#REF!</definedName>
    <definedName name="Total_costs_with_influence_Y8" localSheetId="9">#REF!</definedName>
    <definedName name="Total_costs_with_influence_Y8" localSheetId="6">#REF!</definedName>
    <definedName name="Total_costs_with_influence_Y8" localSheetId="4">#REF!</definedName>
    <definedName name="Total_costs_with_influence_Y8">#REF!</definedName>
    <definedName name="Total_costs_with_influence_Y9" localSheetId="9">#REF!</definedName>
    <definedName name="Total_costs_with_influence_Y9" localSheetId="6">#REF!</definedName>
    <definedName name="Total_costs_with_influence_Y9" localSheetId="4">#REF!</definedName>
    <definedName name="Total_costs_with_influence_Y9">#REF!</definedName>
    <definedName name="Total_costs_Y1" localSheetId="9">#REF!</definedName>
    <definedName name="Total_costs_Y1" localSheetId="6">#REF!</definedName>
    <definedName name="Total_costs_Y1" localSheetId="4">#REF!</definedName>
    <definedName name="Total_costs_Y1">#REF!</definedName>
    <definedName name="Total_costs_Y10" localSheetId="9">#REF!</definedName>
    <definedName name="Total_costs_Y10" localSheetId="6">#REF!</definedName>
    <definedName name="Total_costs_Y10" localSheetId="4">#REF!</definedName>
    <definedName name="Total_costs_Y10">#REF!</definedName>
    <definedName name="Total_costs_Y2" localSheetId="9">#REF!</definedName>
    <definedName name="Total_costs_Y2" localSheetId="6">#REF!</definedName>
    <definedName name="Total_costs_Y2" localSheetId="4">#REF!</definedName>
    <definedName name="Total_costs_Y2">#REF!</definedName>
    <definedName name="Total_costs_Y3" localSheetId="9">#REF!</definedName>
    <definedName name="Total_costs_Y3" localSheetId="6">#REF!</definedName>
    <definedName name="Total_costs_Y3" localSheetId="4">#REF!</definedName>
    <definedName name="Total_costs_Y3">#REF!</definedName>
    <definedName name="Total_costs_Y4" localSheetId="9">#REF!</definedName>
    <definedName name="Total_costs_Y4" localSheetId="6">#REF!</definedName>
    <definedName name="Total_costs_Y4" localSheetId="4">#REF!</definedName>
    <definedName name="Total_costs_Y4">#REF!</definedName>
    <definedName name="Total_costs_Y5" localSheetId="9">#REF!</definedName>
    <definedName name="Total_costs_Y5" localSheetId="6">#REF!</definedName>
    <definedName name="Total_costs_Y5" localSheetId="4">#REF!</definedName>
    <definedName name="Total_costs_Y5">#REF!</definedName>
    <definedName name="Total_costs_Y6" localSheetId="9">#REF!</definedName>
    <definedName name="Total_costs_Y6" localSheetId="6">#REF!</definedName>
    <definedName name="Total_costs_Y6" localSheetId="4">#REF!</definedName>
    <definedName name="Total_costs_Y6">#REF!</definedName>
    <definedName name="Total_costs_Y7" localSheetId="9">#REF!</definedName>
    <definedName name="Total_costs_Y7" localSheetId="6">#REF!</definedName>
    <definedName name="Total_costs_Y7" localSheetId="4">#REF!</definedName>
    <definedName name="Total_costs_Y7">#REF!</definedName>
    <definedName name="Total_costs_Y8" localSheetId="9">#REF!</definedName>
    <definedName name="Total_costs_Y8" localSheetId="6">#REF!</definedName>
    <definedName name="Total_costs_Y8" localSheetId="4">#REF!</definedName>
    <definedName name="Total_costs_Y8">#REF!</definedName>
    <definedName name="Total_costs_Y9" localSheetId="9">#REF!</definedName>
    <definedName name="Total_costs_Y9" localSheetId="6">#REF!</definedName>
    <definedName name="Total_costs_Y9" localSheetId="4">#REF!</definedName>
    <definedName name="Total_costs_Y9">#REF!</definedName>
    <definedName name="Total_insourced_IT_staff_costs" localSheetId="9">#REF!</definedName>
    <definedName name="Total_insourced_IT_staff_costs" localSheetId="6">#REF!</definedName>
    <definedName name="Total_insourced_IT_staff_costs" localSheetId="4">#REF!</definedName>
    <definedName name="Total_insourced_IT_staff_costs">#REF!</definedName>
    <definedName name="Total_IT_cost_of_contract" localSheetId="9">#REF!</definedName>
    <definedName name="Total_IT_cost_of_contract" localSheetId="6">#REF!</definedName>
    <definedName name="Total_IT_cost_of_contract" localSheetId="4">#REF!</definedName>
    <definedName name="Total_IT_cost_of_contract">#REF!</definedName>
    <definedName name="Total_MSDP_costs" localSheetId="9">#REF!</definedName>
    <definedName name="Total_MSDP_costs" localSheetId="6">#REF!</definedName>
    <definedName name="Total_MSDP_costs" localSheetId="4">#REF!</definedName>
    <definedName name="Total_MSDP_costs">#REF!</definedName>
    <definedName name="Total_Number_of_Sites_Using_Fuel_2008" localSheetId="9">#REF!</definedName>
    <definedName name="Total_Number_of_Sites_Using_Fuel_2008" localSheetId="6">#REF!</definedName>
    <definedName name="Total_Number_of_Sites_Using_Fuel_2008" localSheetId="4">#REF!</definedName>
    <definedName name="Total_Number_of_Sites_Using_Fuel_2008">#REF!</definedName>
    <definedName name="Total_project_costs" localSheetId="9">#REF!</definedName>
    <definedName name="Total_project_costs" localSheetId="6">#REF!</definedName>
    <definedName name="Total_project_costs" localSheetId="4">#REF!</definedName>
    <definedName name="Total_project_costs">#REF!</definedName>
    <definedName name="Total_project_costs_exit" localSheetId="9">#REF!</definedName>
    <definedName name="Total_project_costs_exit" localSheetId="6">#REF!</definedName>
    <definedName name="Total_project_costs_exit" localSheetId="4">#REF!</definedName>
    <definedName name="Total_project_costs_exit">#REF!</definedName>
    <definedName name="Total_project_costs_risk_exit" localSheetId="9">#REF!</definedName>
    <definedName name="Total_project_costs_risk_exit" localSheetId="6">#REF!</definedName>
    <definedName name="Total_project_costs_risk_exit" localSheetId="4">#REF!</definedName>
    <definedName name="Total_project_costs_risk_exit">#REF!</definedName>
    <definedName name="Total_project_costs_risk_transformation" localSheetId="9">#REF!</definedName>
    <definedName name="Total_project_costs_risk_transformation" localSheetId="6">#REF!</definedName>
    <definedName name="Total_project_costs_risk_transformation" localSheetId="4">#REF!</definedName>
    <definedName name="Total_project_costs_risk_transformation">#REF!</definedName>
    <definedName name="Total_project_costs_risk_transition" localSheetId="9">#REF!</definedName>
    <definedName name="Total_project_costs_risk_transition" localSheetId="6">#REF!</definedName>
    <definedName name="Total_project_costs_risk_transition" localSheetId="4">#REF!</definedName>
    <definedName name="Total_project_costs_risk_transition">#REF!</definedName>
    <definedName name="Total_project_costs_transformation" localSheetId="9">#REF!</definedName>
    <definedName name="Total_project_costs_transformation" localSheetId="6">#REF!</definedName>
    <definedName name="Total_project_costs_transformation" localSheetId="4">#REF!</definedName>
    <definedName name="Total_project_costs_transformation">#REF!</definedName>
    <definedName name="Total_project_costs_transition" localSheetId="9">#REF!</definedName>
    <definedName name="Total_project_costs_transition" localSheetId="6">#REF!</definedName>
    <definedName name="Total_project_costs_transition" localSheetId="4">#REF!</definedName>
    <definedName name="Total_project_costs_transition">#REF!</definedName>
    <definedName name="Total_project_costs_worst_case_exit" localSheetId="9">#REF!</definedName>
    <definedName name="Total_project_costs_worst_case_exit" localSheetId="6">#REF!</definedName>
    <definedName name="Total_project_costs_worst_case_exit" localSheetId="4">#REF!</definedName>
    <definedName name="Total_project_costs_worst_case_exit">#REF!</definedName>
    <definedName name="Total_project_costs_worst_case_transformation" localSheetId="9">#REF!</definedName>
    <definedName name="Total_project_costs_worst_case_transformation" localSheetId="6">#REF!</definedName>
    <definedName name="Total_project_costs_worst_case_transformation" localSheetId="4">#REF!</definedName>
    <definedName name="Total_project_costs_worst_case_transformation">#REF!</definedName>
    <definedName name="Total_project_costs_worst_case_transition" localSheetId="9">#REF!</definedName>
    <definedName name="Total_project_costs_worst_case_transition" localSheetId="6">#REF!</definedName>
    <definedName name="Total_project_costs_worst_case_transition" localSheetId="4">#REF!</definedName>
    <definedName name="Total_project_costs_worst_case_transition">#REF!</definedName>
    <definedName name="Total_running_costs" localSheetId="9">#REF!</definedName>
    <definedName name="Total_running_costs" localSheetId="6">#REF!</definedName>
    <definedName name="Total_running_costs" localSheetId="4">#REF!</definedName>
    <definedName name="Total_running_costs">#REF!</definedName>
    <definedName name="Total_running_costs_with_delay" localSheetId="9">#REF!</definedName>
    <definedName name="Total_running_costs_with_delay" localSheetId="6">#REF!</definedName>
    <definedName name="Total_running_costs_with_delay" localSheetId="4">#REF!</definedName>
    <definedName name="Total_running_costs_with_delay">#REF!</definedName>
    <definedName name="Total_running_costs_with_influence" localSheetId="9">#REF!</definedName>
    <definedName name="Total_running_costs_with_influence" localSheetId="6">#REF!</definedName>
    <definedName name="Total_running_costs_with_influence" localSheetId="4">#REF!</definedName>
    <definedName name="Total_running_costs_with_influence">#REF!</definedName>
    <definedName name="Total_Sites_2008" localSheetId="9">#REF!</definedName>
    <definedName name="Total_Sites_2008" localSheetId="6">#REF!</definedName>
    <definedName name="Total_Sites_2008" localSheetId="4">#REF!</definedName>
    <definedName name="Total_Sites_2008">#REF!</definedName>
    <definedName name="Total_Sites_Addressed" localSheetId="9">#REF!</definedName>
    <definedName name="Total_Sites_Addressed" localSheetId="6">#REF!</definedName>
    <definedName name="Total_Sites_Addressed" localSheetId="4">#REF!</definedName>
    <definedName name="Total_Sites_Addressed">#REF!</definedName>
    <definedName name="Total_voice_costs" localSheetId="9">#REF!</definedName>
    <definedName name="Total_voice_costs" localSheetId="6">#REF!</definedName>
    <definedName name="Total_voice_costs" localSheetId="4">#REF!</definedName>
    <definedName name="Total_voice_costs">#REF!</definedName>
    <definedName name="Total_WAN_costs" localSheetId="9">#REF!</definedName>
    <definedName name="Total_WAN_costs" localSheetId="6">#REF!</definedName>
    <definedName name="Total_WAN_costs" localSheetId="4">#REF!</definedName>
    <definedName name="Total_WAN_costs">#REF!</definedName>
    <definedName name="Total_workplace_and_infrastructure_costs" localSheetId="9">#REF!</definedName>
    <definedName name="Total_workplace_and_infrastructure_costs" localSheetId="6">#REF!</definedName>
    <definedName name="Total_workplace_and_infrastructure_costs" localSheetId="4">#REF!</definedName>
    <definedName name="Total_workplace_and_infrastructure_costs">#REF!</definedName>
    <definedName name="TOTMKT" localSheetId="9">#REF!</definedName>
    <definedName name="TOTMKT" localSheetId="6">#REF!</definedName>
    <definedName name="TOTMKT" localSheetId="4">#REF!</definedName>
    <definedName name="TOTMKT">#REF!</definedName>
    <definedName name="TOTPIC" localSheetId="9">#REF!</definedName>
    <definedName name="TOTPIC" localSheetId="6">#REF!</definedName>
    <definedName name="TOTPIC" localSheetId="4">#REF!</definedName>
    <definedName name="TOTPIC">#REF!</definedName>
    <definedName name="Transmission_Circuits__000" localSheetId="9">#REF!</definedName>
    <definedName name="Transmission_Circuits__000" localSheetId="6">#REF!</definedName>
    <definedName name="Transmission_Circuits__000" localSheetId="4">#REF!</definedName>
    <definedName name="Transmission_Circuits__000">#REF!</definedName>
    <definedName name="Trunk_Switching_Capacity__000" localSheetId="9">#REF!</definedName>
    <definedName name="Trunk_Switching_Capacity__000" localSheetId="6">#REF!</definedName>
    <definedName name="Trunk_Switching_Capacity__000" localSheetId="4">#REF!</definedName>
    <definedName name="Trunk_Switching_Capacity__000">#REF!</definedName>
    <definedName name="Trunk_Transmission_Network" localSheetId="9">#REF!</definedName>
    <definedName name="Trunk_Transmission_Network" localSheetId="6">#REF!</definedName>
    <definedName name="Trunk_Transmission_Network" localSheetId="4">#REF!</definedName>
    <definedName name="Trunk_Transmission_Network">#REF!</definedName>
    <definedName name="Trusted_client_cost">'[5]Price sheet'!$I$66</definedName>
    <definedName name="Type_case_choices_Field_Technicians">'[5]Calculations 1'!$B$828:$B$832</definedName>
    <definedName name="Type_case_choices_Other_staff">'[5]Calculations 1'!$B$833:$B$835</definedName>
    <definedName name="Type_F1">'[5]Calculations 1'!$B$828</definedName>
    <definedName name="Type_F2">'[5]Calculations 1'!$B$829</definedName>
    <definedName name="Type_F3">'[5]Calculations 1'!$B$830</definedName>
    <definedName name="Type_F4">'[5]Calculations 1'!$B$831</definedName>
    <definedName name="Type_F5">'[5]Calculations 1'!$B$832</definedName>
    <definedName name="Type_O1">'[5]Calculations 1'!$B$833</definedName>
    <definedName name="Type_O2">'[5]Calculations 1'!$B$834</definedName>
    <definedName name="Type_O3">'[5]Calculations 1'!$B$835</definedName>
    <definedName name="Type_of_change_WAN">'[5]Calculations 1'!$B$384:$B$385</definedName>
    <definedName name="Type_of_changes">'[5]Calculations 1'!$B$384:$H$385</definedName>
    <definedName name="Type_of_connection">'[5]Calculations 1'!$B$377:$B$378</definedName>
    <definedName name="UD" localSheetId="12">#REF!</definedName>
    <definedName name="UD" localSheetId="9">#REF!</definedName>
    <definedName name="UD" localSheetId="6">#REF!</definedName>
    <definedName name="UD" localSheetId="4">#REF!</definedName>
    <definedName name="UD" localSheetId="10">#REF!</definedName>
    <definedName name="UD">#REF!</definedName>
    <definedName name="ukop" localSheetId="12">#REF!</definedName>
    <definedName name="ukop" localSheetId="9">#REF!</definedName>
    <definedName name="ukop" localSheetId="6">#REF!</definedName>
    <definedName name="ukop" localSheetId="4">#REF!</definedName>
    <definedName name="ukop" localSheetId="10">#REF!</definedName>
    <definedName name="ukop">#REF!</definedName>
    <definedName name="Undefined_cost_exit" localSheetId="12">#REF!</definedName>
    <definedName name="Undefined_cost_exit" localSheetId="9">#REF!</definedName>
    <definedName name="Undefined_cost_exit" localSheetId="6">#REF!</definedName>
    <definedName name="Undefined_cost_exit" localSheetId="4">#REF!</definedName>
    <definedName name="Undefined_cost_exit" localSheetId="10">#REF!</definedName>
    <definedName name="Undefined_cost_exit">#REF!</definedName>
    <definedName name="Undefined_cost_transformation" localSheetId="9">#REF!</definedName>
    <definedName name="Undefined_cost_transformation" localSheetId="6">#REF!</definedName>
    <definedName name="Undefined_cost_transformation" localSheetId="4">#REF!</definedName>
    <definedName name="Undefined_cost_transformation">#REF!</definedName>
    <definedName name="Undefined_cost_transition" localSheetId="9">#REF!</definedName>
    <definedName name="Undefined_cost_transition" localSheetId="6">#REF!</definedName>
    <definedName name="Undefined_cost_transition" localSheetId="4">#REF!</definedName>
    <definedName name="Undefined_cost_transition">#REF!</definedName>
    <definedName name="USD2SEK" localSheetId="12">[7]Input!#REF!</definedName>
    <definedName name="USD2SEK" localSheetId="9">[7]Input!#REF!</definedName>
    <definedName name="USD2SEK" localSheetId="6">[7]Input!#REF!</definedName>
    <definedName name="USD2SEK" localSheetId="4">[7]Input!#REF!</definedName>
    <definedName name="USD2SEK" localSheetId="10">[7]Input!#REF!</definedName>
    <definedName name="USD2SEK">[7]Input!#REF!</definedName>
    <definedName name="VAT" localSheetId="12">#REF!</definedName>
    <definedName name="VAT" localSheetId="9">#REF!</definedName>
    <definedName name="VAT" localSheetId="6">#REF!</definedName>
    <definedName name="VAT" localSheetId="4">#REF!</definedName>
    <definedName name="VAT" localSheetId="10">#REF!</definedName>
    <definedName name="VAT">#REF!</definedName>
    <definedName name="VD_BCS_Microwave_Radio_PDH_Systems__FlexiHopper_Hub__M_Hopper__SRAL_XD__HW_Phase1" localSheetId="12">[10]Discount_Cockpit!$I$209</definedName>
    <definedName name="VD_BCS_Microwave_Radio_PDH_Systems__FlexiHopper_Hub__M_Hopper__SRAL_XD__HW_Phase1">[10]Discount_Cockpit!$I$209</definedName>
    <definedName name="VD_BCS_Microwave_Radio_PDH_Systems__FlexiHopper_Hub__M_Hopper__SRAL_XD__HW_Phase10" localSheetId="12">[10]Discount_Cockpit!$R$209</definedName>
    <definedName name="VD_BCS_Microwave_Radio_PDH_Systems__FlexiHopper_Hub__M_Hopper__SRAL_XD__HW_Phase10">[10]Discount_Cockpit!$R$209</definedName>
    <definedName name="VD_BCS_Microwave_Radio_PDH_Systems__FlexiHopper_Hub__M_Hopper__SRAL_XD__HW_Phase2" localSheetId="12">[10]Discount_Cockpit!$J$209</definedName>
    <definedName name="VD_BCS_Microwave_Radio_PDH_Systems__FlexiHopper_Hub__M_Hopper__SRAL_XD__HW_Phase2">[10]Discount_Cockpit!$J$209</definedName>
    <definedName name="VD_BCS_Microwave_Radio_PDH_Systems__FlexiHopper_Hub__M_Hopper__SRAL_XD__HW_Phase3" localSheetId="12">[10]Discount_Cockpit!$K$209</definedName>
    <definedName name="VD_BCS_Microwave_Radio_PDH_Systems__FlexiHopper_Hub__M_Hopper__SRAL_XD__HW_Phase3">[10]Discount_Cockpit!$K$209</definedName>
    <definedName name="VD_BCS_Microwave_Radio_PDH_Systems__FlexiHopper_Hub__M_Hopper__SRAL_XD__HW_Phase4" localSheetId="12">[10]Discount_Cockpit!$L$209</definedName>
    <definedName name="VD_BCS_Microwave_Radio_PDH_Systems__FlexiHopper_Hub__M_Hopper__SRAL_XD__HW_Phase4">[10]Discount_Cockpit!$L$209</definedName>
    <definedName name="VD_BCS_Microwave_Radio_PDH_Systems__FlexiHopper_Hub__M_Hopper__SRAL_XD__HW_Phase5" localSheetId="12">[10]Discount_Cockpit!$M$209</definedName>
    <definedName name="VD_BCS_Microwave_Radio_PDH_Systems__FlexiHopper_Hub__M_Hopper__SRAL_XD__HW_Phase5">[10]Discount_Cockpit!$M$209</definedName>
    <definedName name="VD_BCS_Microwave_Radio_PDH_Systems__FlexiHopper_Hub__M_Hopper__SRAL_XD__HW_Phase6" localSheetId="12">[10]Discount_Cockpit!$N$209</definedName>
    <definedName name="VD_BCS_Microwave_Radio_PDH_Systems__FlexiHopper_Hub__M_Hopper__SRAL_XD__HW_Phase6">[10]Discount_Cockpit!$N$209</definedName>
    <definedName name="VD_BCS_Microwave_Radio_PDH_Systems__FlexiHopper_Hub__M_Hopper__SRAL_XD__HW_Phase7" localSheetId="12">[10]Discount_Cockpit!$O$209</definedName>
    <definedName name="VD_BCS_Microwave_Radio_PDH_Systems__FlexiHopper_Hub__M_Hopper__SRAL_XD__HW_Phase7">[10]Discount_Cockpit!$O$209</definedName>
    <definedName name="VD_BCS_Microwave_Radio_PDH_Systems__FlexiHopper_Hub__M_Hopper__SRAL_XD__HW_Phase8" localSheetId="12">[10]Discount_Cockpit!$P$209</definedName>
    <definedName name="VD_BCS_Microwave_Radio_PDH_Systems__FlexiHopper_Hub__M_Hopper__SRAL_XD__HW_Phase8">[10]Discount_Cockpit!$P$209</definedName>
    <definedName name="VD_BCS_Microwave_Radio_PDH_Systems__FlexiHopper_Hub__M_Hopper__SRAL_XD__HW_Phase9" localSheetId="12">[10]Discount_Cockpit!$Q$209</definedName>
    <definedName name="VD_BCS_Microwave_Radio_PDH_Systems__FlexiHopper_Hub__M_Hopper__SRAL_XD__HW_Phase9">[10]Discount_Cockpit!$Q$209</definedName>
    <definedName name="VD_BCS_Microwave_Radio_PDH_Systems__FlexiHopper_Hub__M_Hopper__SRAL_XD__SW_Phase1" localSheetId="12">[10]Discount_Cockpit!$I$211</definedName>
    <definedName name="VD_BCS_Microwave_Radio_PDH_Systems__FlexiHopper_Hub__M_Hopper__SRAL_XD__SW_Phase1">[10]Discount_Cockpit!$I$211</definedName>
    <definedName name="VD_BCS_Microwave_Radio_PDH_Systems__FlexiHopper_Hub__M_Hopper__SRAL_XD__SW_Phase10" localSheetId="12">[10]Discount_Cockpit!$R$211</definedName>
    <definedName name="VD_BCS_Microwave_Radio_PDH_Systems__FlexiHopper_Hub__M_Hopper__SRAL_XD__SW_Phase10">[10]Discount_Cockpit!$R$211</definedName>
    <definedName name="VD_BCS_Microwave_Radio_PDH_Systems__FlexiHopper_Hub__M_Hopper__SRAL_XD__SW_Phase2" localSheetId="12">[10]Discount_Cockpit!$J$211</definedName>
    <definedName name="VD_BCS_Microwave_Radio_PDH_Systems__FlexiHopper_Hub__M_Hopper__SRAL_XD__SW_Phase2">[10]Discount_Cockpit!$J$211</definedName>
    <definedName name="VD_BCS_Microwave_Radio_PDH_Systems__FlexiHopper_Hub__M_Hopper__SRAL_XD__SW_Phase3" localSheetId="12">[10]Discount_Cockpit!$K$211</definedName>
    <definedName name="VD_BCS_Microwave_Radio_PDH_Systems__FlexiHopper_Hub__M_Hopper__SRAL_XD__SW_Phase3">[10]Discount_Cockpit!$K$211</definedName>
    <definedName name="VD_BCS_Microwave_Radio_PDH_Systems__FlexiHopper_Hub__M_Hopper__SRAL_XD__SW_Phase4" localSheetId="12">[10]Discount_Cockpit!$L$211</definedName>
    <definedName name="VD_BCS_Microwave_Radio_PDH_Systems__FlexiHopper_Hub__M_Hopper__SRAL_XD__SW_Phase4">[10]Discount_Cockpit!$L$211</definedName>
    <definedName name="VD_BCS_Microwave_Radio_PDH_Systems__FlexiHopper_Hub__M_Hopper__SRAL_XD__SW_Phase5" localSheetId="12">[10]Discount_Cockpit!$M$211</definedName>
    <definedName name="VD_BCS_Microwave_Radio_PDH_Systems__FlexiHopper_Hub__M_Hopper__SRAL_XD__SW_Phase5">[10]Discount_Cockpit!$M$211</definedName>
    <definedName name="VD_BCS_Microwave_Radio_PDH_Systems__FlexiHopper_Hub__M_Hopper__SRAL_XD__SW_Phase6" localSheetId="12">[10]Discount_Cockpit!$N$211</definedName>
    <definedName name="VD_BCS_Microwave_Radio_PDH_Systems__FlexiHopper_Hub__M_Hopper__SRAL_XD__SW_Phase6">[10]Discount_Cockpit!$N$211</definedName>
    <definedName name="VD_BCS_Microwave_Radio_PDH_Systems__FlexiHopper_Hub__M_Hopper__SRAL_XD__SW_Phase7" localSheetId="12">[10]Discount_Cockpit!$O$211</definedName>
    <definedName name="VD_BCS_Microwave_Radio_PDH_Systems__FlexiHopper_Hub__M_Hopper__SRAL_XD__SW_Phase7">[10]Discount_Cockpit!$O$211</definedName>
    <definedName name="VD_BCS_Microwave_Radio_PDH_Systems__FlexiHopper_Hub__M_Hopper__SRAL_XD__SW_Phase8" localSheetId="12">[10]Discount_Cockpit!$P$211</definedName>
    <definedName name="VD_BCS_Microwave_Radio_PDH_Systems__FlexiHopper_Hub__M_Hopper__SRAL_XD__SW_Phase8">[10]Discount_Cockpit!$P$211</definedName>
    <definedName name="VD_BCS_Microwave_Radio_PDH_Systems__FlexiHopper_Hub__M_Hopper__SRAL_XD__SW_Phase9" localSheetId="12">[10]Discount_Cockpit!$Q$211</definedName>
    <definedName name="VD_BCS_Microwave_Radio_PDH_Systems__FlexiHopper_Hub__M_Hopper__SRAL_XD__SW_Phase9">[10]Discount_Cockpit!$Q$211</definedName>
    <definedName name="VD_CC_Converged_Internet_Connections_GGSN__Flexi_ISN__HW_Phase1" localSheetId="12">[10]Discount_Cockpit!$I$187</definedName>
    <definedName name="VD_CC_Converged_Internet_Connections_GGSN__Flexi_ISN__HW_Phase1">[10]Discount_Cockpit!$I$187</definedName>
    <definedName name="VD_CC_Converged_Internet_Connections_GGSN__Flexi_ISN__HW_Phase10" localSheetId="12">[10]Discount_Cockpit!$R$187</definedName>
    <definedName name="VD_CC_Converged_Internet_Connections_GGSN__Flexi_ISN__HW_Phase10">[10]Discount_Cockpit!$R$187</definedName>
    <definedName name="VD_CC_Converged_Internet_Connections_GGSN__Flexi_ISN__HW_Phase2" localSheetId="12">[10]Discount_Cockpit!$J$187</definedName>
    <definedName name="VD_CC_Converged_Internet_Connections_GGSN__Flexi_ISN__HW_Phase2">[10]Discount_Cockpit!$J$187</definedName>
    <definedName name="VD_CC_Converged_Internet_Connections_GGSN__Flexi_ISN__HW_Phase3" localSheetId="12">[10]Discount_Cockpit!$K$187</definedName>
    <definedName name="VD_CC_Converged_Internet_Connections_GGSN__Flexi_ISN__HW_Phase3">[10]Discount_Cockpit!$K$187</definedName>
    <definedName name="VD_CC_Converged_Internet_Connections_GGSN__Flexi_ISN__HW_Phase4" localSheetId="12">[10]Discount_Cockpit!$L$187</definedName>
    <definedName name="VD_CC_Converged_Internet_Connections_GGSN__Flexi_ISN__HW_Phase4">[10]Discount_Cockpit!$L$187</definedName>
    <definedName name="VD_CC_Converged_Internet_Connections_GGSN__Flexi_ISN__HW_Phase5" localSheetId="12">[10]Discount_Cockpit!$M$187</definedName>
    <definedName name="VD_CC_Converged_Internet_Connections_GGSN__Flexi_ISN__HW_Phase5">[10]Discount_Cockpit!$M$187</definedName>
    <definedName name="VD_CC_Converged_Internet_Connections_GGSN__Flexi_ISN__HW_Phase6" localSheetId="12">[10]Discount_Cockpit!$N$187</definedName>
    <definedName name="VD_CC_Converged_Internet_Connections_GGSN__Flexi_ISN__HW_Phase6">[10]Discount_Cockpit!$N$187</definedName>
    <definedName name="VD_CC_Converged_Internet_Connections_GGSN__Flexi_ISN__HW_Phase7" localSheetId="12">[10]Discount_Cockpit!$O$187</definedName>
    <definedName name="VD_CC_Converged_Internet_Connections_GGSN__Flexi_ISN__HW_Phase7">[10]Discount_Cockpit!$O$187</definedName>
    <definedName name="VD_CC_Converged_Internet_Connections_GGSN__Flexi_ISN__HW_Phase8" localSheetId="12">[10]Discount_Cockpit!$P$187</definedName>
    <definedName name="VD_CC_Converged_Internet_Connections_GGSN__Flexi_ISN__HW_Phase8">[10]Discount_Cockpit!$P$187</definedName>
    <definedName name="VD_CC_Converged_Internet_Connections_GGSN__Flexi_ISN__HW_Phase9" localSheetId="12">[10]Discount_Cockpit!$Q$187</definedName>
    <definedName name="VD_CC_Converged_Internet_Connections_GGSN__Flexi_ISN__HW_Phase9">[10]Discount_Cockpit!$Q$187</definedName>
    <definedName name="VD_CC_Converged_Internet_Connections_GGSN__Flexi_ISN__SW_Phase1" localSheetId="12">[10]Discount_Cockpit!$I$189</definedName>
    <definedName name="VD_CC_Converged_Internet_Connections_GGSN__Flexi_ISN__SW_Phase1">[10]Discount_Cockpit!$I$189</definedName>
    <definedName name="VD_CC_Converged_Internet_Connections_GGSN__Flexi_ISN__SW_Phase10" localSheetId="12">[10]Discount_Cockpit!$R$189</definedName>
    <definedName name="VD_CC_Converged_Internet_Connections_GGSN__Flexi_ISN__SW_Phase10">[10]Discount_Cockpit!$R$189</definedName>
    <definedName name="VD_CC_Converged_Internet_Connections_GGSN__Flexi_ISN__SW_Phase2" localSheetId="12">[10]Discount_Cockpit!$J$189</definedName>
    <definedName name="VD_CC_Converged_Internet_Connections_GGSN__Flexi_ISN__SW_Phase2">[10]Discount_Cockpit!$J$189</definedName>
    <definedName name="VD_CC_Converged_Internet_Connections_GGSN__Flexi_ISN__SW_Phase3" localSheetId="12">[10]Discount_Cockpit!$K$189</definedName>
    <definedName name="VD_CC_Converged_Internet_Connections_GGSN__Flexi_ISN__SW_Phase3">[10]Discount_Cockpit!$K$189</definedName>
    <definedName name="VD_CC_Converged_Internet_Connections_GGSN__Flexi_ISN__SW_Phase4" localSheetId="12">[10]Discount_Cockpit!$L$189</definedName>
    <definedName name="VD_CC_Converged_Internet_Connections_GGSN__Flexi_ISN__SW_Phase4">[10]Discount_Cockpit!$L$189</definedName>
    <definedName name="VD_CC_Converged_Internet_Connections_GGSN__Flexi_ISN__SW_Phase5" localSheetId="12">[10]Discount_Cockpit!$M$189</definedName>
    <definedName name="VD_CC_Converged_Internet_Connections_GGSN__Flexi_ISN__SW_Phase5">[10]Discount_Cockpit!$M$189</definedName>
    <definedName name="VD_CC_Converged_Internet_Connections_GGSN__Flexi_ISN__SW_Phase6" localSheetId="12">[10]Discount_Cockpit!$N$189</definedName>
    <definedName name="VD_CC_Converged_Internet_Connections_GGSN__Flexi_ISN__SW_Phase6">[10]Discount_Cockpit!$N$189</definedName>
    <definedName name="VD_CC_Converged_Internet_Connections_GGSN__Flexi_ISN__SW_Phase7" localSheetId="12">[10]Discount_Cockpit!$O$189</definedName>
    <definedName name="VD_CC_Converged_Internet_Connections_GGSN__Flexi_ISN__SW_Phase7">[10]Discount_Cockpit!$O$189</definedName>
    <definedName name="VD_CC_Converged_Internet_Connections_GGSN__Flexi_ISN__SW_Phase8" localSheetId="12">[10]Discount_Cockpit!$P$189</definedName>
    <definedName name="VD_CC_Converged_Internet_Connections_GGSN__Flexi_ISN__SW_Phase8">[10]Discount_Cockpit!$P$189</definedName>
    <definedName name="VD_CC_Converged_Internet_Connections_GGSN__Flexi_ISN__SW_Phase9" localSheetId="12">[10]Discount_Cockpit!$Q$189</definedName>
    <definedName name="VD_CC_Converged_Internet_Connections_GGSN__Flexi_ISN__SW_Phase9">[10]Discount_Cockpit!$Q$189</definedName>
    <definedName name="VD_CC_Converged_Internet_Connections_SGSN_HW_Phase1" localSheetId="12">[10]Discount_Cockpit!$I$182</definedName>
    <definedName name="VD_CC_Converged_Internet_Connections_SGSN_HW_Phase1">[10]Discount_Cockpit!$I$182</definedName>
    <definedName name="VD_CC_Converged_Internet_Connections_SGSN_HW_Phase10" localSheetId="12">[10]Discount_Cockpit!$R$182</definedName>
    <definedName name="VD_CC_Converged_Internet_Connections_SGSN_HW_Phase10">[10]Discount_Cockpit!$R$182</definedName>
    <definedName name="VD_CC_Converged_Internet_Connections_SGSN_HW_Phase2" localSheetId="12">[10]Discount_Cockpit!$J$182</definedName>
    <definedName name="VD_CC_Converged_Internet_Connections_SGSN_HW_Phase2">[10]Discount_Cockpit!$J$182</definedName>
    <definedName name="VD_CC_Converged_Internet_Connections_SGSN_HW_Phase3" localSheetId="12">[10]Discount_Cockpit!$K$182</definedName>
    <definedName name="VD_CC_Converged_Internet_Connections_SGSN_HW_Phase3">[10]Discount_Cockpit!$K$182</definedName>
    <definedName name="VD_CC_Converged_Internet_Connections_SGSN_HW_Phase4" localSheetId="12">[10]Discount_Cockpit!$L$182</definedName>
    <definedName name="VD_CC_Converged_Internet_Connections_SGSN_HW_Phase4">[10]Discount_Cockpit!$L$182</definedName>
    <definedName name="VD_CC_Converged_Internet_Connections_SGSN_HW_Phase5" localSheetId="12">[10]Discount_Cockpit!$M$182</definedName>
    <definedName name="VD_CC_Converged_Internet_Connections_SGSN_HW_Phase5">[10]Discount_Cockpit!$M$182</definedName>
    <definedName name="VD_CC_Converged_Internet_Connections_SGSN_HW_Phase6" localSheetId="12">[10]Discount_Cockpit!$N$182</definedName>
    <definedName name="VD_CC_Converged_Internet_Connections_SGSN_HW_Phase6">[10]Discount_Cockpit!$N$182</definedName>
    <definedName name="VD_CC_Converged_Internet_Connections_SGSN_HW_Phase7" localSheetId="12">[10]Discount_Cockpit!$O$182</definedName>
    <definedName name="VD_CC_Converged_Internet_Connections_SGSN_HW_Phase7">[10]Discount_Cockpit!$O$182</definedName>
    <definedName name="VD_CC_Converged_Internet_Connections_SGSN_HW_Phase8" localSheetId="12">[10]Discount_Cockpit!$P$182</definedName>
    <definedName name="VD_CC_Converged_Internet_Connections_SGSN_HW_Phase8">[10]Discount_Cockpit!$P$182</definedName>
    <definedName name="VD_CC_Converged_Internet_Connections_SGSN_HW_Phase9" localSheetId="12">[10]Discount_Cockpit!$Q$182</definedName>
    <definedName name="VD_CC_Converged_Internet_Connections_SGSN_HW_Phase9">[10]Discount_Cockpit!$Q$182</definedName>
    <definedName name="VD_CC_Converged_Internet_Connections_SGSN_SW_Phase1" localSheetId="12">[10]Discount_Cockpit!$I$184</definedName>
    <definedName name="VD_CC_Converged_Internet_Connections_SGSN_SW_Phase1">[10]Discount_Cockpit!$I$184</definedName>
    <definedName name="VD_CC_Converged_Internet_Connections_SGSN_SW_Phase10" localSheetId="12">[10]Discount_Cockpit!$R$184</definedName>
    <definedName name="VD_CC_Converged_Internet_Connections_SGSN_SW_Phase10">[10]Discount_Cockpit!$R$184</definedName>
    <definedName name="VD_CC_Converged_Internet_Connections_SGSN_SW_Phase2" localSheetId="12">[10]Discount_Cockpit!$J$184</definedName>
    <definedName name="VD_CC_Converged_Internet_Connections_SGSN_SW_Phase2">[10]Discount_Cockpit!$J$184</definedName>
    <definedName name="VD_CC_Converged_Internet_Connections_SGSN_SW_Phase3" localSheetId="12">[10]Discount_Cockpit!$K$184</definedName>
    <definedName name="VD_CC_Converged_Internet_Connections_SGSN_SW_Phase3">[10]Discount_Cockpit!$K$184</definedName>
    <definedName name="VD_CC_Converged_Internet_Connections_SGSN_SW_Phase4" localSheetId="12">[10]Discount_Cockpit!$L$184</definedName>
    <definedName name="VD_CC_Converged_Internet_Connections_SGSN_SW_Phase4">[10]Discount_Cockpit!$L$184</definedName>
    <definedName name="VD_CC_Converged_Internet_Connections_SGSN_SW_Phase5" localSheetId="12">[10]Discount_Cockpit!$M$184</definedName>
    <definedName name="VD_CC_Converged_Internet_Connections_SGSN_SW_Phase5">[10]Discount_Cockpit!$M$184</definedName>
    <definedName name="VD_CC_Converged_Internet_Connections_SGSN_SW_Phase6" localSheetId="12">[10]Discount_Cockpit!$N$184</definedName>
    <definedName name="VD_CC_Converged_Internet_Connections_SGSN_SW_Phase6">[10]Discount_Cockpit!$N$184</definedName>
    <definedName name="VD_CC_Converged_Internet_Connections_SGSN_SW_Phase7" localSheetId="12">[10]Discount_Cockpit!$O$184</definedName>
    <definedName name="VD_CC_Converged_Internet_Connections_SGSN_SW_Phase7">[10]Discount_Cockpit!$O$184</definedName>
    <definedName name="VD_CC_Converged_Internet_Connections_SGSN_SW_Phase8" localSheetId="12">[10]Discount_Cockpit!$P$184</definedName>
    <definedName name="VD_CC_Converged_Internet_Connections_SGSN_SW_Phase8">[10]Discount_Cockpit!$P$184</definedName>
    <definedName name="VD_CC_Converged_Internet_Connections_SGSN_SW_Phase9" localSheetId="12">[10]Discount_Cockpit!$Q$184</definedName>
    <definedName name="VD_CC_Converged_Internet_Connections_SGSN_SW_Phase9">[10]Discount_Cockpit!$Q$184</definedName>
    <definedName name="VD_CC_Media_Gateways_Flexi_Network_Server_HW_Phase1" localSheetId="12">[11]Discount_Cockpit!$I$77</definedName>
    <definedName name="VD_CC_Media_Gateways_Flexi_Network_Server_HW_Phase1">[11]Discount_Cockpit!$I$77</definedName>
    <definedName name="VD_CC_Media_Gateways_Flexi_Network_Server_HW_Phase10" localSheetId="12">[11]Discount_Cockpit!$R$77</definedName>
    <definedName name="VD_CC_Media_Gateways_Flexi_Network_Server_HW_Phase10">[11]Discount_Cockpit!$R$77</definedName>
    <definedName name="VD_CC_Media_Gateways_Flexi_Network_Server_HW_Phase2" localSheetId="12">[11]Discount_Cockpit!$J$77</definedName>
    <definedName name="VD_CC_Media_Gateways_Flexi_Network_Server_HW_Phase2">[11]Discount_Cockpit!$J$77</definedName>
    <definedName name="VD_CC_Media_Gateways_Flexi_Network_Server_HW_Phase3" localSheetId="12">[11]Discount_Cockpit!$K$77</definedName>
    <definedName name="VD_CC_Media_Gateways_Flexi_Network_Server_HW_Phase3">[11]Discount_Cockpit!$K$77</definedName>
    <definedName name="VD_CC_Media_Gateways_Flexi_Network_Server_HW_Phase4" localSheetId="12">[11]Discount_Cockpit!$L$77</definedName>
    <definedName name="VD_CC_Media_Gateways_Flexi_Network_Server_HW_Phase4">[11]Discount_Cockpit!$L$77</definedName>
    <definedName name="VD_CC_Media_Gateways_Flexi_Network_Server_HW_Phase5" localSheetId="12">[11]Discount_Cockpit!$M$77</definedName>
    <definedName name="VD_CC_Media_Gateways_Flexi_Network_Server_HW_Phase5">[11]Discount_Cockpit!$M$77</definedName>
    <definedName name="VD_CC_Media_Gateways_Flexi_Network_Server_HW_Phase6" localSheetId="12">[11]Discount_Cockpit!$N$77</definedName>
    <definedName name="VD_CC_Media_Gateways_Flexi_Network_Server_HW_Phase6">[11]Discount_Cockpit!$N$77</definedName>
    <definedName name="VD_CC_Media_Gateways_Flexi_Network_Server_HW_Phase7" localSheetId="12">[11]Discount_Cockpit!$O$77</definedName>
    <definedName name="VD_CC_Media_Gateways_Flexi_Network_Server_HW_Phase7">[11]Discount_Cockpit!$O$77</definedName>
    <definedName name="VD_CC_Media_Gateways_Flexi_Network_Server_HW_Phase8" localSheetId="12">[11]Discount_Cockpit!$P$77</definedName>
    <definedName name="VD_CC_Media_Gateways_Flexi_Network_Server_HW_Phase8">[11]Discount_Cockpit!$P$77</definedName>
    <definedName name="VD_CC_Media_Gateways_Flexi_Network_Server_HW_Phase9" localSheetId="12">[11]Discount_Cockpit!$Q$77</definedName>
    <definedName name="VD_CC_Media_Gateways_Flexi_Network_Server_HW_Phase9">[11]Discount_Cockpit!$Q$77</definedName>
    <definedName name="VD_CC_Media_Gateways_Flexi_Network_Server_SW_Phase1" localSheetId="12">[11]Discount_Cockpit!$I$79</definedName>
    <definedName name="VD_CC_Media_Gateways_Flexi_Network_Server_SW_Phase1">[11]Discount_Cockpit!$I$79</definedName>
    <definedName name="VD_CC_Media_Gateways_Flexi_Network_Server_SW_Phase10" localSheetId="12">[11]Discount_Cockpit!$R$79</definedName>
    <definedName name="VD_CC_Media_Gateways_Flexi_Network_Server_SW_Phase10">[11]Discount_Cockpit!$R$79</definedName>
    <definedName name="VD_CC_Media_Gateways_Flexi_Network_Server_SW_Phase2" localSheetId="12">[11]Discount_Cockpit!$J$79</definedName>
    <definedName name="VD_CC_Media_Gateways_Flexi_Network_Server_SW_Phase2">[11]Discount_Cockpit!$J$79</definedName>
    <definedName name="VD_CC_Media_Gateways_Flexi_Network_Server_SW_Phase3" localSheetId="12">[11]Discount_Cockpit!$K$79</definedName>
    <definedName name="VD_CC_Media_Gateways_Flexi_Network_Server_SW_Phase3">[11]Discount_Cockpit!$K$79</definedName>
    <definedName name="VD_CC_Media_Gateways_Flexi_Network_Server_SW_Phase4" localSheetId="12">[11]Discount_Cockpit!$L$79</definedName>
    <definedName name="VD_CC_Media_Gateways_Flexi_Network_Server_SW_Phase4">[11]Discount_Cockpit!$L$79</definedName>
    <definedName name="VD_CC_Media_Gateways_Flexi_Network_Server_SW_Phase5" localSheetId="12">[11]Discount_Cockpit!$M$79</definedName>
    <definedName name="VD_CC_Media_Gateways_Flexi_Network_Server_SW_Phase5">[11]Discount_Cockpit!$M$79</definedName>
    <definedName name="VD_CC_Media_Gateways_Flexi_Network_Server_SW_Phase6" localSheetId="12">[11]Discount_Cockpit!$N$79</definedName>
    <definedName name="VD_CC_Media_Gateways_Flexi_Network_Server_SW_Phase6">[11]Discount_Cockpit!$N$79</definedName>
    <definedName name="VD_CC_Media_Gateways_Flexi_Network_Server_SW_Phase7" localSheetId="12">[11]Discount_Cockpit!$O$79</definedName>
    <definedName name="VD_CC_Media_Gateways_Flexi_Network_Server_SW_Phase7">[11]Discount_Cockpit!$O$79</definedName>
    <definedName name="VD_CC_Media_Gateways_Flexi_Network_Server_SW_Phase8" localSheetId="12">[11]Discount_Cockpit!$P$79</definedName>
    <definedName name="VD_CC_Media_Gateways_Flexi_Network_Server_SW_Phase8">[11]Discount_Cockpit!$P$79</definedName>
    <definedName name="VD_CC_Media_Gateways_Flexi_Network_Server_SW_Phase9" localSheetId="12">[11]Discount_Cockpit!$Q$79</definedName>
    <definedName name="VD_CC_Media_Gateways_Flexi_Network_Server_SW_Phase9">[11]Discount_Cockpit!$Q$79</definedName>
    <definedName name="VD_CC_Subscriber_Data_Management_NT_HLR_HW_Phase1" localSheetId="12">[12]Discount_Cockpit!$I$178</definedName>
    <definedName name="VD_CC_Subscriber_Data_Management_NT_HLR_HW_Phase1">[12]Discount_Cockpit!$I$178</definedName>
    <definedName name="VD_CC_Subscriber_Data_Management_NT_HLR_HW_Phase10" localSheetId="12">[12]Discount_Cockpit!$R$178</definedName>
    <definedName name="VD_CC_Subscriber_Data_Management_NT_HLR_HW_Phase10">[12]Discount_Cockpit!$R$178</definedName>
    <definedName name="VD_CC_Subscriber_Data_Management_NT_HLR_HW_Phase2" localSheetId="12">[12]Discount_Cockpit!$J$178</definedName>
    <definedName name="VD_CC_Subscriber_Data_Management_NT_HLR_HW_Phase2">[12]Discount_Cockpit!$J$178</definedName>
    <definedName name="VD_CC_Subscriber_Data_Management_NT_HLR_HW_Phase3" localSheetId="12">[12]Discount_Cockpit!$K$178</definedName>
    <definedName name="VD_CC_Subscriber_Data_Management_NT_HLR_HW_Phase3">[12]Discount_Cockpit!$K$178</definedName>
    <definedName name="VD_CC_Subscriber_Data_Management_NT_HLR_HW_Phase4" localSheetId="12">[12]Discount_Cockpit!$L$178</definedName>
    <definedName name="VD_CC_Subscriber_Data_Management_NT_HLR_HW_Phase4">[12]Discount_Cockpit!$L$178</definedName>
    <definedName name="VD_CC_Subscriber_Data_Management_NT_HLR_HW_Phase5" localSheetId="12">[12]Discount_Cockpit!$M$178</definedName>
    <definedName name="VD_CC_Subscriber_Data_Management_NT_HLR_HW_Phase5">[12]Discount_Cockpit!$M$178</definedName>
    <definedName name="VD_CC_Subscriber_Data_Management_NT_HLR_HW_Phase6" localSheetId="12">[12]Discount_Cockpit!$N$178</definedName>
    <definedName name="VD_CC_Subscriber_Data_Management_NT_HLR_HW_Phase6">[12]Discount_Cockpit!$N$178</definedName>
    <definedName name="VD_CC_Subscriber_Data_Management_NT_HLR_HW_Phase7" localSheetId="12">[12]Discount_Cockpit!$O$178</definedName>
    <definedName name="VD_CC_Subscriber_Data_Management_NT_HLR_HW_Phase7">[12]Discount_Cockpit!$O$178</definedName>
    <definedName name="VD_CC_Subscriber_Data_Management_NT_HLR_HW_Phase8" localSheetId="12">[12]Discount_Cockpit!$P$178</definedName>
    <definedName name="VD_CC_Subscriber_Data_Management_NT_HLR_HW_Phase8">[12]Discount_Cockpit!$P$178</definedName>
    <definedName name="VD_CC_Subscriber_Data_Management_NT_HLR_HW_Phase9" localSheetId="12">[12]Discount_Cockpit!$Q$178</definedName>
    <definedName name="VD_CC_Subscriber_Data_Management_NT_HLR_HW_Phase9">[12]Discount_Cockpit!$Q$178</definedName>
    <definedName name="VD_CC_Subscriber_Data_Management_NT_HLR_SW_Phase1" localSheetId="12">[12]Discount_Cockpit!$I$180</definedName>
    <definedName name="VD_CC_Subscriber_Data_Management_NT_HLR_SW_Phase1">[12]Discount_Cockpit!$I$180</definedName>
    <definedName name="VD_CC_Subscriber_Data_Management_NT_HLR_SW_Phase10" localSheetId="12">[12]Discount_Cockpit!$R$180</definedName>
    <definedName name="VD_CC_Subscriber_Data_Management_NT_HLR_SW_Phase10">[12]Discount_Cockpit!$R$180</definedName>
    <definedName name="VD_CC_Subscriber_Data_Management_NT_HLR_SW_Phase2" localSheetId="12">[12]Discount_Cockpit!$J$180</definedName>
    <definedName name="VD_CC_Subscriber_Data_Management_NT_HLR_SW_Phase2">[12]Discount_Cockpit!$J$180</definedName>
    <definedName name="VD_CC_Subscriber_Data_Management_NT_HLR_SW_Phase3" localSheetId="12">[12]Discount_Cockpit!$K$180</definedName>
    <definedName name="VD_CC_Subscriber_Data_Management_NT_HLR_SW_Phase3">[12]Discount_Cockpit!$K$180</definedName>
    <definedName name="VD_CC_Subscriber_Data_Management_NT_HLR_SW_Phase4" localSheetId="12">[12]Discount_Cockpit!$L$180</definedName>
    <definedName name="VD_CC_Subscriber_Data_Management_NT_HLR_SW_Phase4">[12]Discount_Cockpit!$L$180</definedName>
    <definedName name="VD_CC_Subscriber_Data_Management_NT_HLR_SW_Phase5" localSheetId="12">[12]Discount_Cockpit!$M$180</definedName>
    <definedName name="VD_CC_Subscriber_Data_Management_NT_HLR_SW_Phase5">[12]Discount_Cockpit!$M$180</definedName>
    <definedName name="VD_CC_Subscriber_Data_Management_NT_HLR_SW_Phase6" localSheetId="12">[12]Discount_Cockpit!$N$180</definedName>
    <definedName name="VD_CC_Subscriber_Data_Management_NT_HLR_SW_Phase6">[12]Discount_Cockpit!$N$180</definedName>
    <definedName name="VD_CC_Subscriber_Data_Management_NT_HLR_SW_Phase7" localSheetId="12">[12]Discount_Cockpit!$O$180</definedName>
    <definedName name="VD_CC_Subscriber_Data_Management_NT_HLR_SW_Phase7">[12]Discount_Cockpit!$O$180</definedName>
    <definedName name="VD_CC_Subscriber_Data_Management_NT_HLR_SW_Phase8" localSheetId="12">[12]Discount_Cockpit!$P$180</definedName>
    <definedName name="VD_CC_Subscriber_Data_Management_NT_HLR_SW_Phase8">[12]Discount_Cockpit!$P$180</definedName>
    <definedName name="VD_CC_Subscriber_Data_Management_NT_HLR_SW_Phase9" localSheetId="12">[12]Discount_Cockpit!$Q$180</definedName>
    <definedName name="VD_CC_Subscriber_Data_Management_NT_HLR_SW_Phase9">[12]Discount_Cockpit!$Q$180</definedName>
    <definedName name="VD_Flag" localSheetId="12">[10]Discount_Cockpit!$G$5</definedName>
    <definedName name="VD_Flag">[10]Discount_Cockpit!$G$5</definedName>
    <definedName name="VD_OBS_Operations_Support_Systems_NetAct_HW_Phase1" localSheetId="12">[10]Discount_Cockpit!$I$215</definedName>
    <definedName name="VD_OBS_Operations_Support_Systems_NetAct_HW_Phase1">[10]Discount_Cockpit!$I$215</definedName>
    <definedName name="VD_OBS_Operations_Support_Systems_NetAct_HW_Phase10" localSheetId="12">[10]Discount_Cockpit!$R$215</definedName>
    <definedName name="VD_OBS_Operations_Support_Systems_NetAct_HW_Phase10">[10]Discount_Cockpit!$R$215</definedName>
    <definedName name="VD_OBS_Operations_Support_Systems_NetAct_HW_Phase2" localSheetId="12">[10]Discount_Cockpit!$J$215</definedName>
    <definedName name="VD_OBS_Operations_Support_Systems_NetAct_HW_Phase2">[10]Discount_Cockpit!$J$215</definedName>
    <definedName name="VD_OBS_Operations_Support_Systems_NetAct_HW_Phase3" localSheetId="12">[10]Discount_Cockpit!$K$215</definedName>
    <definedName name="VD_OBS_Operations_Support_Systems_NetAct_HW_Phase3">[10]Discount_Cockpit!$K$215</definedName>
    <definedName name="VD_OBS_Operations_Support_Systems_NetAct_HW_Phase4" localSheetId="12">[10]Discount_Cockpit!$L$215</definedName>
    <definedName name="VD_OBS_Operations_Support_Systems_NetAct_HW_Phase4">[10]Discount_Cockpit!$L$215</definedName>
    <definedName name="VD_OBS_Operations_Support_Systems_NetAct_HW_Phase5" localSheetId="12">[10]Discount_Cockpit!$M$215</definedName>
    <definedName name="VD_OBS_Operations_Support_Systems_NetAct_HW_Phase5">[10]Discount_Cockpit!$M$215</definedName>
    <definedName name="VD_OBS_Operations_Support_Systems_NetAct_HW_Phase6" localSheetId="12">[10]Discount_Cockpit!$N$215</definedName>
    <definedName name="VD_OBS_Operations_Support_Systems_NetAct_HW_Phase6">[10]Discount_Cockpit!$N$215</definedName>
    <definedName name="VD_OBS_Operations_Support_Systems_NetAct_HW_Phase7" localSheetId="12">[10]Discount_Cockpit!$O$215</definedName>
    <definedName name="VD_OBS_Operations_Support_Systems_NetAct_HW_Phase7">[10]Discount_Cockpit!$O$215</definedName>
    <definedName name="VD_OBS_Operations_Support_Systems_NetAct_HW_Phase8" localSheetId="12">[10]Discount_Cockpit!$P$215</definedName>
    <definedName name="VD_OBS_Operations_Support_Systems_NetAct_HW_Phase8">[10]Discount_Cockpit!$P$215</definedName>
    <definedName name="VD_OBS_Operations_Support_Systems_NetAct_HW_Phase9" localSheetId="12">[10]Discount_Cockpit!$Q$215</definedName>
    <definedName name="VD_OBS_Operations_Support_Systems_NetAct_HW_Phase9">[10]Discount_Cockpit!$Q$215</definedName>
    <definedName name="VD_OBS_Operations_Support_Systems_NetAct_SW_Phase1" localSheetId="12">[10]Discount_Cockpit!$I$217</definedName>
    <definedName name="VD_OBS_Operations_Support_Systems_NetAct_SW_Phase1">[10]Discount_Cockpit!$I$217</definedName>
    <definedName name="VD_OBS_Operations_Support_Systems_NetAct_SW_Phase10" localSheetId="12">[10]Discount_Cockpit!$R$217</definedName>
    <definedName name="VD_OBS_Operations_Support_Systems_NetAct_SW_Phase10">[10]Discount_Cockpit!$R$217</definedName>
    <definedName name="VD_OBS_Operations_Support_Systems_NetAct_SW_Phase2" localSheetId="12">[10]Discount_Cockpit!$J$217</definedName>
    <definedName name="VD_OBS_Operations_Support_Systems_NetAct_SW_Phase2">[10]Discount_Cockpit!$J$217</definedName>
    <definedName name="VD_OBS_Operations_Support_Systems_NetAct_SW_Phase3" localSheetId="12">[10]Discount_Cockpit!$K$217</definedName>
    <definedName name="VD_OBS_Operations_Support_Systems_NetAct_SW_Phase3">[10]Discount_Cockpit!$K$217</definedName>
    <definedName name="VD_OBS_Operations_Support_Systems_NetAct_SW_Phase4" localSheetId="12">[10]Discount_Cockpit!$L$217</definedName>
    <definedName name="VD_OBS_Operations_Support_Systems_NetAct_SW_Phase4">[10]Discount_Cockpit!$L$217</definedName>
    <definedName name="VD_OBS_Operations_Support_Systems_NetAct_SW_Phase5" localSheetId="12">[10]Discount_Cockpit!$M$217</definedName>
    <definedName name="VD_OBS_Operations_Support_Systems_NetAct_SW_Phase5">[10]Discount_Cockpit!$M$217</definedName>
    <definedName name="VD_OBS_Operations_Support_Systems_NetAct_SW_Phase6" localSheetId="12">[10]Discount_Cockpit!$N$217</definedName>
    <definedName name="VD_OBS_Operations_Support_Systems_NetAct_SW_Phase6">[10]Discount_Cockpit!$N$217</definedName>
    <definedName name="VD_OBS_Operations_Support_Systems_NetAct_SW_Phase7" localSheetId="12">[10]Discount_Cockpit!$O$217</definedName>
    <definedName name="VD_OBS_Operations_Support_Systems_NetAct_SW_Phase7">[10]Discount_Cockpit!$O$217</definedName>
    <definedName name="VD_OBS_Operations_Support_Systems_NetAct_SW_Phase8" localSheetId="12">[10]Discount_Cockpit!$P$217</definedName>
    <definedName name="VD_OBS_Operations_Support_Systems_NetAct_SW_Phase8">[10]Discount_Cockpit!$P$217</definedName>
    <definedName name="VD_OBS_Operations_Support_Systems_NetAct_SW_Phase9" localSheetId="12">[10]Discount_Cockpit!$Q$217</definedName>
    <definedName name="VD_OBS_Operations_Support_Systems_NetAct_SW_Phase9">[10]Discount_Cockpit!$Q$217</definedName>
    <definedName name="VD_RAN_GSM_and_EDGE_Auxiliary__cables__antennas__power_supply__HW_Phase1" localSheetId="12">[10]Discount_Cockpit!$I$203</definedName>
    <definedName name="VD_RAN_GSM_and_EDGE_Auxiliary__cables__antennas__power_supply__HW_Phase1">[10]Discount_Cockpit!$I$203</definedName>
    <definedName name="VD_RAN_GSM_and_EDGE_Auxiliary__cables__antennas__power_supply__HW_Phase10" localSheetId="12">[10]Discount_Cockpit!$R$203</definedName>
    <definedName name="VD_RAN_GSM_and_EDGE_Auxiliary__cables__antennas__power_supply__HW_Phase10">[10]Discount_Cockpit!$R$203</definedName>
    <definedName name="VD_RAN_GSM_and_EDGE_Auxiliary__cables__antennas__power_supply__HW_Phase2" localSheetId="12">[10]Discount_Cockpit!$J$203</definedName>
    <definedName name="VD_RAN_GSM_and_EDGE_Auxiliary__cables__antennas__power_supply__HW_Phase2">[10]Discount_Cockpit!$J$203</definedName>
    <definedName name="VD_RAN_GSM_and_EDGE_Auxiliary__cables__antennas__power_supply__HW_Phase3" localSheetId="12">[10]Discount_Cockpit!$K$203</definedName>
    <definedName name="VD_RAN_GSM_and_EDGE_Auxiliary__cables__antennas__power_supply__HW_Phase3">[10]Discount_Cockpit!$K$203</definedName>
    <definedName name="VD_RAN_GSM_and_EDGE_Auxiliary__cables__antennas__power_supply__HW_Phase4" localSheetId="12">[10]Discount_Cockpit!$L$203</definedName>
    <definedName name="VD_RAN_GSM_and_EDGE_Auxiliary__cables__antennas__power_supply__HW_Phase4">[10]Discount_Cockpit!$L$203</definedName>
    <definedName name="VD_RAN_GSM_and_EDGE_Auxiliary__cables__antennas__power_supply__HW_Phase5" localSheetId="12">[10]Discount_Cockpit!$M$203</definedName>
    <definedName name="VD_RAN_GSM_and_EDGE_Auxiliary__cables__antennas__power_supply__HW_Phase5">[10]Discount_Cockpit!$M$203</definedName>
    <definedName name="VD_RAN_GSM_and_EDGE_Auxiliary__cables__antennas__power_supply__HW_Phase6" localSheetId="12">[10]Discount_Cockpit!$N$203</definedName>
    <definedName name="VD_RAN_GSM_and_EDGE_Auxiliary__cables__antennas__power_supply__HW_Phase6">[10]Discount_Cockpit!$N$203</definedName>
    <definedName name="VD_RAN_GSM_and_EDGE_Auxiliary__cables__antennas__power_supply__HW_Phase7" localSheetId="12">[10]Discount_Cockpit!$O$203</definedName>
    <definedName name="VD_RAN_GSM_and_EDGE_Auxiliary__cables__antennas__power_supply__HW_Phase7">[10]Discount_Cockpit!$O$203</definedName>
    <definedName name="VD_RAN_GSM_and_EDGE_Auxiliary__cables__antennas__power_supply__HW_Phase8" localSheetId="12">[10]Discount_Cockpit!$P$203</definedName>
    <definedName name="VD_RAN_GSM_and_EDGE_Auxiliary__cables__antennas__power_supply__HW_Phase8">[10]Discount_Cockpit!$P$203</definedName>
    <definedName name="VD_RAN_GSM_and_EDGE_Auxiliary__cables__antennas__power_supply__HW_Phase9" localSheetId="12">[10]Discount_Cockpit!$Q$203</definedName>
    <definedName name="VD_RAN_GSM_and_EDGE_Auxiliary__cables__antennas__power_supply__HW_Phase9">[10]Discount_Cockpit!$Q$203</definedName>
    <definedName name="VD_RAN_GSM_and_EDGE_Auxiliary__cables__antennas__power_supply__SW_Phase1" localSheetId="12">[10]Discount_Cockpit!$I$205</definedName>
    <definedName name="VD_RAN_GSM_and_EDGE_Auxiliary__cables__antennas__power_supply__SW_Phase1">[10]Discount_Cockpit!$I$205</definedName>
    <definedName name="VD_RAN_GSM_and_EDGE_Auxiliary__cables__antennas__power_supply__SW_Phase10" localSheetId="12">[10]Discount_Cockpit!$R$205</definedName>
    <definedName name="VD_RAN_GSM_and_EDGE_Auxiliary__cables__antennas__power_supply__SW_Phase10">[10]Discount_Cockpit!$R$205</definedName>
    <definedName name="VD_RAN_GSM_and_EDGE_Auxiliary__cables__antennas__power_supply__SW_Phase2" localSheetId="12">[10]Discount_Cockpit!$J$205</definedName>
    <definedName name="VD_RAN_GSM_and_EDGE_Auxiliary__cables__antennas__power_supply__SW_Phase2">[10]Discount_Cockpit!$J$205</definedName>
    <definedName name="VD_RAN_GSM_and_EDGE_Auxiliary__cables__antennas__power_supply__SW_Phase3" localSheetId="12">[10]Discount_Cockpit!$K$205</definedName>
    <definedName name="VD_RAN_GSM_and_EDGE_Auxiliary__cables__antennas__power_supply__SW_Phase3">[10]Discount_Cockpit!$K$205</definedName>
    <definedName name="VD_RAN_GSM_and_EDGE_Auxiliary__cables__antennas__power_supply__SW_Phase4" localSheetId="12">[10]Discount_Cockpit!$L$205</definedName>
    <definedName name="VD_RAN_GSM_and_EDGE_Auxiliary__cables__antennas__power_supply__SW_Phase4">[10]Discount_Cockpit!$L$205</definedName>
    <definedName name="VD_RAN_GSM_and_EDGE_Auxiliary__cables__antennas__power_supply__SW_Phase5" localSheetId="12">[10]Discount_Cockpit!$M$205</definedName>
    <definedName name="VD_RAN_GSM_and_EDGE_Auxiliary__cables__antennas__power_supply__SW_Phase5">[10]Discount_Cockpit!$M$205</definedName>
    <definedName name="VD_RAN_GSM_and_EDGE_Auxiliary__cables__antennas__power_supply__SW_Phase6" localSheetId="12">[10]Discount_Cockpit!$N$205</definedName>
    <definedName name="VD_RAN_GSM_and_EDGE_Auxiliary__cables__antennas__power_supply__SW_Phase6">[10]Discount_Cockpit!$N$205</definedName>
    <definedName name="VD_RAN_GSM_and_EDGE_Auxiliary__cables__antennas__power_supply__SW_Phase7" localSheetId="12">[10]Discount_Cockpit!$O$205</definedName>
    <definedName name="VD_RAN_GSM_and_EDGE_Auxiliary__cables__antennas__power_supply__SW_Phase7">[10]Discount_Cockpit!$O$205</definedName>
    <definedName name="VD_RAN_GSM_and_EDGE_Auxiliary__cables__antennas__power_supply__SW_Phase8" localSheetId="12">[10]Discount_Cockpit!$P$205</definedName>
    <definedName name="VD_RAN_GSM_and_EDGE_Auxiliary__cables__antennas__power_supply__SW_Phase8">[10]Discount_Cockpit!$P$205</definedName>
    <definedName name="VD_RAN_GSM_and_EDGE_Auxiliary__cables__antennas__power_supply__SW_Phase9" localSheetId="12">[10]Discount_Cockpit!$Q$205</definedName>
    <definedName name="VD_RAN_GSM_and_EDGE_Auxiliary__cables__antennas__power_supply__SW_Phase9">[10]Discount_Cockpit!$Q$205</definedName>
    <definedName name="VD_RAN_GSM_and_EDGE_BSC__BSC120__eBSC__BSC3i__TRAU__TSCM3i__HW_Phase1" localSheetId="12">[10]Discount_Cockpit!$I$198</definedName>
    <definedName name="VD_RAN_GSM_and_EDGE_BSC__BSC120__eBSC__BSC3i__TRAU__TSCM3i__HW_Phase1">[10]Discount_Cockpit!$I$198</definedName>
    <definedName name="VD_RAN_GSM_and_EDGE_BSC__BSC120__eBSC__BSC3i__TRAU__TSCM3i__HW_Phase10" localSheetId="12">[10]Discount_Cockpit!$R$198</definedName>
    <definedName name="VD_RAN_GSM_and_EDGE_BSC__BSC120__eBSC__BSC3i__TRAU__TSCM3i__HW_Phase10">[10]Discount_Cockpit!$R$198</definedName>
    <definedName name="VD_RAN_GSM_and_EDGE_BSC__BSC120__eBSC__BSC3i__TRAU__TSCM3i__HW_Phase2" localSheetId="12">[10]Discount_Cockpit!$J$198</definedName>
    <definedName name="VD_RAN_GSM_and_EDGE_BSC__BSC120__eBSC__BSC3i__TRAU__TSCM3i__HW_Phase2">[10]Discount_Cockpit!$J$198</definedName>
    <definedName name="VD_RAN_GSM_and_EDGE_BSC__BSC120__eBSC__BSC3i__TRAU__TSCM3i__HW_Phase3" localSheetId="12">[10]Discount_Cockpit!$K$198</definedName>
    <definedName name="VD_RAN_GSM_and_EDGE_BSC__BSC120__eBSC__BSC3i__TRAU__TSCM3i__HW_Phase3">[10]Discount_Cockpit!$K$198</definedName>
    <definedName name="VD_RAN_GSM_and_EDGE_BSC__BSC120__eBSC__BSC3i__TRAU__TSCM3i__HW_Phase4" localSheetId="12">[10]Discount_Cockpit!$L$198</definedName>
    <definedName name="VD_RAN_GSM_and_EDGE_BSC__BSC120__eBSC__BSC3i__TRAU__TSCM3i__HW_Phase4">[10]Discount_Cockpit!$L$198</definedName>
    <definedName name="VD_RAN_GSM_and_EDGE_BSC__BSC120__eBSC__BSC3i__TRAU__TSCM3i__HW_Phase5" localSheetId="12">[10]Discount_Cockpit!$M$198</definedName>
    <definedName name="VD_RAN_GSM_and_EDGE_BSC__BSC120__eBSC__BSC3i__TRAU__TSCM3i__HW_Phase5">[10]Discount_Cockpit!$M$198</definedName>
    <definedName name="VD_RAN_GSM_and_EDGE_BSC__BSC120__eBSC__BSC3i__TRAU__TSCM3i__HW_Phase6" localSheetId="12">[10]Discount_Cockpit!$N$198</definedName>
    <definedName name="VD_RAN_GSM_and_EDGE_BSC__BSC120__eBSC__BSC3i__TRAU__TSCM3i__HW_Phase6">[10]Discount_Cockpit!$N$198</definedName>
    <definedName name="VD_RAN_GSM_and_EDGE_BSC__BSC120__eBSC__BSC3i__TRAU__TSCM3i__HW_Phase7" localSheetId="12">[10]Discount_Cockpit!$O$198</definedName>
    <definedName name="VD_RAN_GSM_and_EDGE_BSC__BSC120__eBSC__BSC3i__TRAU__TSCM3i__HW_Phase7">[10]Discount_Cockpit!$O$198</definedName>
    <definedName name="VD_RAN_GSM_and_EDGE_BSC__BSC120__eBSC__BSC3i__TRAU__TSCM3i__HW_Phase8" localSheetId="12">[10]Discount_Cockpit!$P$198</definedName>
    <definedName name="VD_RAN_GSM_and_EDGE_BSC__BSC120__eBSC__BSC3i__TRAU__TSCM3i__HW_Phase8">[10]Discount_Cockpit!$P$198</definedName>
    <definedName name="VD_RAN_GSM_and_EDGE_BSC__BSC120__eBSC__BSC3i__TRAU__TSCM3i__HW_Phase9" localSheetId="12">[10]Discount_Cockpit!$Q$198</definedName>
    <definedName name="VD_RAN_GSM_and_EDGE_BSC__BSC120__eBSC__BSC3i__TRAU__TSCM3i__HW_Phase9">[10]Discount_Cockpit!$Q$198</definedName>
    <definedName name="VD_RAN_GSM_and_EDGE_BSC__BSC120__eBSC__BSC3i__TRAU__TSCM3i__SW_Phase1" localSheetId="12">[10]Discount_Cockpit!$I$200</definedName>
    <definedName name="VD_RAN_GSM_and_EDGE_BSC__BSC120__eBSC__BSC3i__TRAU__TSCM3i__SW_Phase1">[10]Discount_Cockpit!$I$200</definedName>
    <definedName name="VD_RAN_GSM_and_EDGE_BSC__BSC120__eBSC__BSC3i__TRAU__TSCM3i__SW_Phase10" localSheetId="12">[10]Discount_Cockpit!$R$200</definedName>
    <definedName name="VD_RAN_GSM_and_EDGE_BSC__BSC120__eBSC__BSC3i__TRAU__TSCM3i__SW_Phase10">[10]Discount_Cockpit!$R$200</definedName>
    <definedName name="VD_RAN_GSM_and_EDGE_BSC__BSC120__eBSC__BSC3i__TRAU__TSCM3i__SW_Phase2" localSheetId="12">[10]Discount_Cockpit!$J$200</definedName>
    <definedName name="VD_RAN_GSM_and_EDGE_BSC__BSC120__eBSC__BSC3i__TRAU__TSCM3i__SW_Phase2">[10]Discount_Cockpit!$J$200</definedName>
    <definedName name="VD_RAN_GSM_and_EDGE_BSC__BSC120__eBSC__BSC3i__TRAU__TSCM3i__SW_Phase3" localSheetId="12">[10]Discount_Cockpit!$K$200</definedName>
    <definedName name="VD_RAN_GSM_and_EDGE_BSC__BSC120__eBSC__BSC3i__TRAU__TSCM3i__SW_Phase3">[10]Discount_Cockpit!$K$200</definedName>
    <definedName name="VD_RAN_GSM_and_EDGE_BSC__BSC120__eBSC__BSC3i__TRAU__TSCM3i__SW_Phase4" localSheetId="12">[10]Discount_Cockpit!$L$200</definedName>
    <definedName name="VD_RAN_GSM_and_EDGE_BSC__BSC120__eBSC__BSC3i__TRAU__TSCM3i__SW_Phase4">[10]Discount_Cockpit!$L$200</definedName>
    <definedName name="VD_RAN_GSM_and_EDGE_BSC__BSC120__eBSC__BSC3i__TRAU__TSCM3i__SW_Phase5" localSheetId="12">[10]Discount_Cockpit!$M$200</definedName>
    <definedName name="VD_RAN_GSM_and_EDGE_BSC__BSC120__eBSC__BSC3i__TRAU__TSCM3i__SW_Phase5">[10]Discount_Cockpit!$M$200</definedName>
    <definedName name="VD_RAN_GSM_and_EDGE_BSC__BSC120__eBSC__BSC3i__TRAU__TSCM3i__SW_Phase6" localSheetId="12">[10]Discount_Cockpit!$N$200</definedName>
    <definedName name="VD_RAN_GSM_and_EDGE_BSC__BSC120__eBSC__BSC3i__TRAU__TSCM3i__SW_Phase6">[10]Discount_Cockpit!$N$200</definedName>
    <definedName name="VD_RAN_GSM_and_EDGE_BSC__BSC120__eBSC__BSC3i__TRAU__TSCM3i__SW_Phase7" localSheetId="12">[10]Discount_Cockpit!$O$200</definedName>
    <definedName name="VD_RAN_GSM_and_EDGE_BSC__BSC120__eBSC__BSC3i__TRAU__TSCM3i__SW_Phase7">[10]Discount_Cockpit!$O$200</definedName>
    <definedName name="VD_RAN_GSM_and_EDGE_BSC__BSC120__eBSC__BSC3i__TRAU__TSCM3i__SW_Phase8" localSheetId="12">[10]Discount_Cockpit!$P$200</definedName>
    <definedName name="VD_RAN_GSM_and_EDGE_BSC__BSC120__eBSC__BSC3i__TRAU__TSCM3i__SW_Phase8">[10]Discount_Cockpit!$P$200</definedName>
    <definedName name="VD_RAN_GSM_and_EDGE_BSC__BSC120__eBSC__BSC3i__TRAU__TSCM3i__SW_Phase9" localSheetId="12">[10]Discount_Cockpit!$Q$200</definedName>
    <definedName name="VD_RAN_GSM_and_EDGE_BSC__BSC120__eBSC__BSC3i__TRAU__TSCM3i__SW_Phase9">[10]Discount_Cockpit!$Q$200</definedName>
    <definedName name="VD_RAN_GSM_and_EDGE_Flexi_BTS_GSM___EDGE_HW_Phase1" localSheetId="12">[12]Discount_Cockpit!$I$200</definedName>
    <definedName name="VD_RAN_GSM_and_EDGE_Flexi_BTS_GSM___EDGE_HW_Phase1">[12]Discount_Cockpit!$I$200</definedName>
    <definedName name="VD_RAN_GSM_and_EDGE_Flexi_BTS_GSM___EDGE_HW_Phase10" localSheetId="12">[12]Discount_Cockpit!$R$200</definedName>
    <definedName name="VD_RAN_GSM_and_EDGE_Flexi_BTS_GSM___EDGE_HW_Phase10">[12]Discount_Cockpit!$R$200</definedName>
    <definedName name="VD_RAN_GSM_and_EDGE_Flexi_BTS_GSM___EDGE_HW_Phase2" localSheetId="12">[12]Discount_Cockpit!$J$200</definedName>
    <definedName name="VD_RAN_GSM_and_EDGE_Flexi_BTS_GSM___EDGE_HW_Phase2">[12]Discount_Cockpit!$J$200</definedName>
    <definedName name="VD_RAN_GSM_and_EDGE_Flexi_BTS_GSM___EDGE_HW_Phase3" localSheetId="12">[12]Discount_Cockpit!$K$200</definedName>
    <definedName name="VD_RAN_GSM_and_EDGE_Flexi_BTS_GSM___EDGE_HW_Phase3">[12]Discount_Cockpit!$K$200</definedName>
    <definedName name="VD_RAN_GSM_and_EDGE_Flexi_BTS_GSM___EDGE_HW_Phase4" localSheetId="12">[12]Discount_Cockpit!$L$200</definedName>
    <definedName name="VD_RAN_GSM_and_EDGE_Flexi_BTS_GSM___EDGE_HW_Phase4">[12]Discount_Cockpit!$L$200</definedName>
    <definedName name="VD_RAN_GSM_and_EDGE_Flexi_BTS_GSM___EDGE_HW_Phase5" localSheetId="12">[12]Discount_Cockpit!$M$200</definedName>
    <definedName name="VD_RAN_GSM_and_EDGE_Flexi_BTS_GSM___EDGE_HW_Phase5">[12]Discount_Cockpit!$M$200</definedName>
    <definedName name="VD_RAN_GSM_and_EDGE_Flexi_BTS_GSM___EDGE_HW_Phase6" localSheetId="12">[12]Discount_Cockpit!$N$200</definedName>
    <definedName name="VD_RAN_GSM_and_EDGE_Flexi_BTS_GSM___EDGE_HW_Phase6">[12]Discount_Cockpit!$N$200</definedName>
    <definedName name="VD_RAN_GSM_and_EDGE_Flexi_BTS_GSM___EDGE_HW_Phase7" localSheetId="12">[12]Discount_Cockpit!$O$200</definedName>
    <definedName name="VD_RAN_GSM_and_EDGE_Flexi_BTS_GSM___EDGE_HW_Phase7">[12]Discount_Cockpit!$O$200</definedName>
    <definedName name="VD_RAN_GSM_and_EDGE_Flexi_BTS_GSM___EDGE_HW_Phase8" localSheetId="12">[12]Discount_Cockpit!$P$200</definedName>
    <definedName name="VD_RAN_GSM_and_EDGE_Flexi_BTS_GSM___EDGE_HW_Phase8">[12]Discount_Cockpit!$P$200</definedName>
    <definedName name="VD_RAN_GSM_and_EDGE_Flexi_BTS_GSM___EDGE_HW_Phase9" localSheetId="12">[12]Discount_Cockpit!$Q$200</definedName>
    <definedName name="VD_RAN_GSM_and_EDGE_Flexi_BTS_GSM___EDGE_HW_Phase9">[12]Discount_Cockpit!$Q$200</definedName>
    <definedName name="VD_RAN_GSM_and_EDGE_Flexi_BTS_GSM___EDGE_SW_Phase1" localSheetId="12">[12]Discount_Cockpit!$I$202</definedName>
    <definedName name="VD_RAN_GSM_and_EDGE_Flexi_BTS_GSM___EDGE_SW_Phase1">[12]Discount_Cockpit!$I$202</definedName>
    <definedName name="VD_RAN_GSM_and_EDGE_Flexi_BTS_GSM___EDGE_SW_Phase10" localSheetId="12">[12]Discount_Cockpit!$R$202</definedName>
    <definedName name="VD_RAN_GSM_and_EDGE_Flexi_BTS_GSM___EDGE_SW_Phase10">[12]Discount_Cockpit!$R$202</definedName>
    <definedName name="VD_RAN_GSM_and_EDGE_Flexi_BTS_GSM___EDGE_SW_Phase2" localSheetId="12">[12]Discount_Cockpit!$J$202</definedName>
    <definedName name="VD_RAN_GSM_and_EDGE_Flexi_BTS_GSM___EDGE_SW_Phase2">[12]Discount_Cockpit!$J$202</definedName>
    <definedName name="VD_RAN_GSM_and_EDGE_Flexi_BTS_GSM___EDGE_SW_Phase3" localSheetId="12">[12]Discount_Cockpit!$K$202</definedName>
    <definedName name="VD_RAN_GSM_and_EDGE_Flexi_BTS_GSM___EDGE_SW_Phase3">[12]Discount_Cockpit!$K$202</definedName>
    <definedName name="VD_RAN_GSM_and_EDGE_Flexi_BTS_GSM___EDGE_SW_Phase4" localSheetId="12">[12]Discount_Cockpit!$L$202</definedName>
    <definedName name="VD_RAN_GSM_and_EDGE_Flexi_BTS_GSM___EDGE_SW_Phase4">[12]Discount_Cockpit!$L$202</definedName>
    <definedName name="VD_RAN_GSM_and_EDGE_Flexi_BTS_GSM___EDGE_SW_Phase5" localSheetId="12">[12]Discount_Cockpit!$M$202</definedName>
    <definedName name="VD_RAN_GSM_and_EDGE_Flexi_BTS_GSM___EDGE_SW_Phase5">[12]Discount_Cockpit!$M$202</definedName>
    <definedName name="VD_RAN_GSM_and_EDGE_Flexi_BTS_GSM___EDGE_SW_Phase6" localSheetId="12">[12]Discount_Cockpit!$N$202</definedName>
    <definedName name="VD_RAN_GSM_and_EDGE_Flexi_BTS_GSM___EDGE_SW_Phase6">[12]Discount_Cockpit!$N$202</definedName>
    <definedName name="VD_RAN_GSM_and_EDGE_Flexi_BTS_GSM___EDGE_SW_Phase7" localSheetId="12">[12]Discount_Cockpit!$O$202</definedName>
    <definedName name="VD_RAN_GSM_and_EDGE_Flexi_BTS_GSM___EDGE_SW_Phase7">[12]Discount_Cockpit!$O$202</definedName>
    <definedName name="VD_RAN_GSM_and_EDGE_Flexi_BTS_GSM___EDGE_SW_Phase8" localSheetId="12">[12]Discount_Cockpit!$P$202</definedName>
    <definedName name="VD_RAN_GSM_and_EDGE_Flexi_BTS_GSM___EDGE_SW_Phase8">[12]Discount_Cockpit!$P$202</definedName>
    <definedName name="VD_RAN_GSM_and_EDGE_Flexi_BTS_GSM___EDGE_SW_Phase9" localSheetId="12">[12]Discount_Cockpit!$Q$202</definedName>
    <definedName name="VD_RAN_GSM_and_EDGE_Flexi_BTS_GSM___EDGE_SW_Phase9">[12]Discount_Cockpit!$Q$202</definedName>
    <definedName name="VD_RAN_GSM_and_EDGE_MultiRadio_HW_Phase1" localSheetId="12">[10]Discount_Cockpit!$I$193</definedName>
    <definedName name="VD_RAN_GSM_and_EDGE_MultiRadio_HW_Phase1">[10]Discount_Cockpit!$I$193</definedName>
    <definedName name="VD_RAN_GSM_and_EDGE_MultiRadio_HW_Phase10" localSheetId="12">[10]Discount_Cockpit!$R$193</definedName>
    <definedName name="VD_RAN_GSM_and_EDGE_MultiRadio_HW_Phase10">[10]Discount_Cockpit!$R$193</definedName>
    <definedName name="VD_RAN_GSM_and_EDGE_MultiRadio_HW_Phase2" localSheetId="12">[10]Discount_Cockpit!$J$193</definedName>
    <definedName name="VD_RAN_GSM_and_EDGE_MultiRadio_HW_Phase2">[10]Discount_Cockpit!$J$193</definedName>
    <definedName name="VD_RAN_GSM_and_EDGE_MultiRadio_HW_Phase3" localSheetId="12">[10]Discount_Cockpit!$K$193</definedName>
    <definedName name="VD_RAN_GSM_and_EDGE_MultiRadio_HW_Phase3">[10]Discount_Cockpit!$K$193</definedName>
    <definedName name="VD_RAN_GSM_and_EDGE_MultiRadio_HW_Phase4" localSheetId="12">[10]Discount_Cockpit!$L$193</definedName>
    <definedName name="VD_RAN_GSM_and_EDGE_MultiRadio_HW_Phase4">[10]Discount_Cockpit!$L$193</definedName>
    <definedName name="VD_RAN_GSM_and_EDGE_MultiRadio_HW_Phase5" localSheetId="12">[10]Discount_Cockpit!$M$193</definedName>
    <definedName name="VD_RAN_GSM_and_EDGE_MultiRadio_HW_Phase5">[10]Discount_Cockpit!$M$193</definedName>
    <definedName name="VD_RAN_GSM_and_EDGE_MultiRadio_HW_Phase6" localSheetId="12">[10]Discount_Cockpit!$N$193</definedName>
    <definedName name="VD_RAN_GSM_and_EDGE_MultiRadio_HW_Phase6">[10]Discount_Cockpit!$N$193</definedName>
    <definedName name="VD_RAN_GSM_and_EDGE_MultiRadio_HW_Phase7" localSheetId="12">[10]Discount_Cockpit!$O$193</definedName>
    <definedName name="VD_RAN_GSM_and_EDGE_MultiRadio_HW_Phase7">[10]Discount_Cockpit!$O$193</definedName>
    <definedName name="VD_RAN_GSM_and_EDGE_MultiRadio_HW_Phase8" localSheetId="12">[10]Discount_Cockpit!$P$193</definedName>
    <definedName name="VD_RAN_GSM_and_EDGE_MultiRadio_HW_Phase8">[10]Discount_Cockpit!$P$193</definedName>
    <definedName name="VD_RAN_GSM_and_EDGE_MultiRadio_HW_Phase9" localSheetId="12">[10]Discount_Cockpit!$Q$193</definedName>
    <definedName name="VD_RAN_GSM_and_EDGE_MultiRadio_HW_Phase9">[10]Discount_Cockpit!$Q$193</definedName>
    <definedName name="VD_RAN_GSM_and_EDGE_MultiRadio_SW_Phase1" localSheetId="12">[10]Discount_Cockpit!$I$195</definedName>
    <definedName name="VD_RAN_GSM_and_EDGE_MultiRadio_SW_Phase1">[10]Discount_Cockpit!$I$195</definedName>
    <definedName name="VD_RAN_GSM_and_EDGE_MultiRadio_SW_Phase10" localSheetId="12">[10]Discount_Cockpit!$R$195</definedName>
    <definedName name="VD_RAN_GSM_and_EDGE_MultiRadio_SW_Phase10">[10]Discount_Cockpit!$R$195</definedName>
    <definedName name="VD_RAN_GSM_and_EDGE_MultiRadio_SW_Phase2" localSheetId="12">[10]Discount_Cockpit!$J$195</definedName>
    <definedName name="VD_RAN_GSM_and_EDGE_MultiRadio_SW_Phase2">[10]Discount_Cockpit!$J$195</definedName>
    <definedName name="VD_RAN_GSM_and_EDGE_MultiRadio_SW_Phase3" localSheetId="12">[10]Discount_Cockpit!$K$195</definedName>
    <definedName name="VD_RAN_GSM_and_EDGE_MultiRadio_SW_Phase3">[10]Discount_Cockpit!$K$195</definedName>
    <definedName name="VD_RAN_GSM_and_EDGE_MultiRadio_SW_Phase4" localSheetId="12">[10]Discount_Cockpit!$L$195</definedName>
    <definedName name="VD_RAN_GSM_and_EDGE_MultiRadio_SW_Phase4">[10]Discount_Cockpit!$L$195</definedName>
    <definedName name="VD_RAN_GSM_and_EDGE_MultiRadio_SW_Phase5" localSheetId="12">[10]Discount_Cockpit!$M$195</definedName>
    <definedName name="VD_RAN_GSM_and_EDGE_MultiRadio_SW_Phase5">[10]Discount_Cockpit!$M$195</definedName>
    <definedName name="VD_RAN_GSM_and_EDGE_MultiRadio_SW_Phase6" localSheetId="12">[10]Discount_Cockpit!$N$195</definedName>
    <definedName name="VD_RAN_GSM_and_EDGE_MultiRadio_SW_Phase6">[10]Discount_Cockpit!$N$195</definedName>
    <definedName name="VD_RAN_GSM_and_EDGE_MultiRadio_SW_Phase7" localSheetId="12">[10]Discount_Cockpit!$O$195</definedName>
    <definedName name="VD_RAN_GSM_and_EDGE_MultiRadio_SW_Phase7">[10]Discount_Cockpit!$O$195</definedName>
    <definedName name="VD_RAN_GSM_and_EDGE_MultiRadio_SW_Phase8" localSheetId="12">[10]Discount_Cockpit!$P$195</definedName>
    <definedName name="VD_RAN_GSM_and_EDGE_MultiRadio_SW_Phase8">[10]Discount_Cockpit!$P$195</definedName>
    <definedName name="VD_RAN_GSM_and_EDGE_MultiRadio_SW_Phase9" localSheetId="12">[10]Discount_Cockpit!$Q$195</definedName>
    <definedName name="VD_RAN_GSM_and_EDGE_MultiRadio_SW_Phase9">[10]Discount_Cockpit!$Q$195</definedName>
    <definedName name="Vehicle_Curve_1">[3]Telematics!$M$82</definedName>
    <definedName name="Vehicle_Curve_2">[3]Telematics!$M$90</definedName>
    <definedName name="Vehicle_Curve_3">[3]Telematics!$M$98</definedName>
    <definedName name="Voice_after_contract_period">'[5]3.6 Voice'!$J$9</definedName>
    <definedName name="Voice_annual_contract_value_P1" localSheetId="12">'[5]3.6 Voice'!#REF!</definedName>
    <definedName name="Voice_annual_contract_value_P1" localSheetId="9">'[5]3.6 Voice'!#REF!</definedName>
    <definedName name="Voice_annual_contract_value_P1" localSheetId="6">'[5]3.6 Voice'!#REF!</definedName>
    <definedName name="Voice_annual_contract_value_P1" localSheetId="4">'[5]3.6 Voice'!#REF!</definedName>
    <definedName name="Voice_annual_contract_value_P1" localSheetId="10">'[5]3.6 Voice'!#REF!</definedName>
    <definedName name="Voice_annual_contract_value_P1">'[5]3.6 Voice'!#REF!</definedName>
    <definedName name="Voice_annual_contract_value_P2" localSheetId="12">'[5]3.6 Voice'!#REF!</definedName>
    <definedName name="Voice_annual_contract_value_P2" localSheetId="9">'[5]3.6 Voice'!#REF!</definedName>
    <definedName name="Voice_annual_contract_value_P2" localSheetId="6">'[5]3.6 Voice'!#REF!</definedName>
    <definedName name="Voice_annual_contract_value_P2" localSheetId="4">'[5]3.6 Voice'!#REF!</definedName>
    <definedName name="Voice_annual_contract_value_P2" localSheetId="10">'[5]3.6 Voice'!#REF!</definedName>
    <definedName name="Voice_annual_contract_value_P2">'[5]3.6 Voice'!#REF!</definedName>
    <definedName name="Voice_contract_takeover">'[5]3.6 Voice'!$C$9</definedName>
    <definedName name="Voice_contract_takeover_licenses">'[5]3.6 Voice'!$C$16</definedName>
    <definedName name="Voice_contract_takeover_maint_licenses">'[5]3.6 Voice'!$C$17</definedName>
    <definedName name="Voice_contract_value">'[5]3.6 Voice'!$E$9</definedName>
    <definedName name="Voice_contracts?" localSheetId="12">'[5]3.6 Voice'!#REF!</definedName>
    <definedName name="Voice_contracts?" localSheetId="9">'[5]3.6 Voice'!#REF!</definedName>
    <definedName name="Voice_contracts?" localSheetId="6">'[5]3.6 Voice'!#REF!</definedName>
    <definedName name="Voice_contracts?" localSheetId="4">'[5]3.6 Voice'!#REF!</definedName>
    <definedName name="Voice_contracts?" localSheetId="10">'[5]3.6 Voice'!#REF!</definedName>
    <definedName name="Voice_contracts?">'[5]3.6 Voice'!#REF!</definedName>
    <definedName name="Voice_cost_exit" localSheetId="12">#REF!</definedName>
    <definedName name="Voice_cost_exit" localSheetId="9">#REF!</definedName>
    <definedName name="Voice_cost_exit" localSheetId="6">#REF!</definedName>
    <definedName name="Voice_cost_exit" localSheetId="4">#REF!</definedName>
    <definedName name="Voice_cost_exit" localSheetId="10">#REF!</definedName>
    <definedName name="Voice_cost_exit">#REF!</definedName>
    <definedName name="Voice_cost_transformation" localSheetId="12">#REF!</definedName>
    <definedName name="Voice_cost_transformation" localSheetId="9">#REF!</definedName>
    <definedName name="Voice_cost_transformation" localSheetId="6">#REF!</definedName>
    <definedName name="Voice_cost_transformation" localSheetId="4">#REF!</definedName>
    <definedName name="Voice_cost_transformation" localSheetId="10">#REF!</definedName>
    <definedName name="Voice_cost_transformation">#REF!</definedName>
    <definedName name="Voice_cost_transition" localSheetId="12">#REF!</definedName>
    <definedName name="Voice_cost_transition" localSheetId="9">#REF!</definedName>
    <definedName name="Voice_cost_transition" localSheetId="6">#REF!</definedName>
    <definedName name="Voice_cost_transition" localSheetId="4">#REF!</definedName>
    <definedName name="Voice_cost_transition" localSheetId="10">#REF!</definedName>
    <definedName name="Voice_cost_transition">#REF!</definedName>
    <definedName name="Voice_costs_P1_annual">'[5]3.6 Voice'!$C$103</definedName>
    <definedName name="Voice_costs_P2_annual">'[5]3.6 Voice'!$E$103</definedName>
    <definedName name="Voice_costs_Y1">[5]Calculations!$AB$149</definedName>
    <definedName name="Voice_costs_Y10">[5]Calculations!$AB$158</definedName>
    <definedName name="Voice_costs_Y2">[5]Calculations!$AB$150</definedName>
    <definedName name="Voice_costs_Y3">[5]Calculations!$AB$151</definedName>
    <definedName name="Voice_costs_Y4">[5]Calculations!$AB$152</definedName>
    <definedName name="Voice_costs_Y5">[5]Calculations!$AB$153</definedName>
    <definedName name="Voice_costs_Y6">[5]Calculations!$AB$154</definedName>
    <definedName name="Voice_costs_Y7">[5]Calculations!$AB$155</definedName>
    <definedName name="Voice_costs_Y8">[5]Calculations!$AB$156</definedName>
    <definedName name="Voice_costs_Y9">[5]Calculations!$AB$157</definedName>
    <definedName name="Voice_deal" localSheetId="12">'[5]1.1 Deal characteristics'!#REF!</definedName>
    <definedName name="Voice_deal" localSheetId="9">'[5]1.1 Deal characteristics'!#REF!</definedName>
    <definedName name="Voice_deal" localSheetId="6">'[5]1.1 Deal characteristics'!#REF!</definedName>
    <definedName name="Voice_deal" localSheetId="4">'[5]1.1 Deal characteristics'!#REF!</definedName>
    <definedName name="Voice_deal" localSheetId="10">'[5]1.1 Deal characteristics'!#REF!</definedName>
    <definedName name="Voice_deal">'[5]1.1 Deal characteristics'!#REF!</definedName>
    <definedName name="Voice_development_annual_license_cost_P1" localSheetId="12">'[5]3.6 Voice'!#REF!</definedName>
    <definedName name="Voice_development_annual_license_cost_P1" localSheetId="9">'[5]3.6 Voice'!#REF!</definedName>
    <definedName name="Voice_development_annual_license_cost_P1" localSheetId="6">'[5]3.6 Voice'!#REF!</definedName>
    <definedName name="Voice_development_annual_license_cost_P1" localSheetId="4">'[5]3.6 Voice'!#REF!</definedName>
    <definedName name="Voice_development_annual_license_cost_P1" localSheetId="10">'[5]3.6 Voice'!#REF!</definedName>
    <definedName name="Voice_development_annual_license_cost_P1">'[5]3.6 Voice'!#REF!</definedName>
    <definedName name="Voice_development_annual_license_cost_P2" localSheetId="12">'[5]3.6 Voice'!#REF!</definedName>
    <definedName name="Voice_development_annual_license_cost_P2" localSheetId="9">'[5]3.6 Voice'!#REF!</definedName>
    <definedName name="Voice_development_annual_license_cost_P2" localSheetId="6">'[5]3.6 Voice'!#REF!</definedName>
    <definedName name="Voice_development_annual_license_cost_P2" localSheetId="4">'[5]3.6 Voice'!#REF!</definedName>
    <definedName name="Voice_development_annual_license_cost_P2" localSheetId="10">'[5]3.6 Voice'!#REF!</definedName>
    <definedName name="Voice_development_annual_license_cost_P2">'[5]3.6 Voice'!#REF!</definedName>
    <definedName name="Voice_development_licenses?" localSheetId="12">'[5]3.6 Voice'!#REF!</definedName>
    <definedName name="Voice_development_licenses?" localSheetId="9">'[5]3.6 Voice'!#REF!</definedName>
    <definedName name="Voice_development_licenses?" localSheetId="6">'[5]3.6 Voice'!#REF!</definedName>
    <definedName name="Voice_development_licenses?" localSheetId="4">'[5]3.6 Voice'!#REF!</definedName>
    <definedName name="Voice_development_licenses?" localSheetId="10">'[5]3.6 Voice'!#REF!</definedName>
    <definedName name="Voice_development_licenses?">'[5]3.6 Voice'!#REF!</definedName>
    <definedName name="Voice_excl_contract_licenses_annual_P1">'[5]3.6 Voice'!$C$98:$D$100</definedName>
    <definedName name="Voice_excl_contract_licenses_annual_P2">'[5]3.6 Voice'!$E$98:$F$100</definedName>
    <definedName name="Voice_have_figures?" localSheetId="12">'[5]3.6 Voice'!#REF!</definedName>
    <definedName name="Voice_have_figures?" localSheetId="9">'[5]3.6 Voice'!#REF!</definedName>
    <definedName name="Voice_have_figures?" localSheetId="6">'[5]3.6 Voice'!#REF!</definedName>
    <definedName name="Voice_have_figures?" localSheetId="4">'[5]3.6 Voice'!#REF!</definedName>
    <definedName name="Voice_have_figures?" localSheetId="10">'[5]3.6 Voice'!#REF!</definedName>
    <definedName name="Voice_have_figures?">'[5]3.6 Voice'!#REF!</definedName>
    <definedName name="Voice_licenses_after_contract_period">'[5]3.6 Voice'!$J$16</definedName>
    <definedName name="Voice_licenses_maint_value">'[5]3.6 Voice'!$E$17</definedName>
    <definedName name="Voice_licenses_value">'[5]3.6 Voice'!$E$16</definedName>
    <definedName name="Voice_maint_licenses_after_contract_period">'[5]3.6 Voice'!$J$17</definedName>
    <definedName name="Voice_other_alt_1">'[5]Calculations 1'!$B$456</definedName>
    <definedName name="Voice_other_alt_2">'[5]Calculations 1'!$B$457</definedName>
    <definedName name="Voice_other_alt_3">'[5]Calculations 1'!$B$458</definedName>
    <definedName name="Voice_other_alternatives">'[5]Calculations 1'!$B$456:$B$458</definedName>
    <definedName name="Voice_other_cost_choice">'[5]3.6 Voice'!$C$75</definedName>
    <definedName name="Voice_persons_switchboard_P1">'[5]3.6 Voice'!$E$80</definedName>
    <definedName name="Voice_persons_switchboard_P2">'[5]3.6 Voice'!$I$80</definedName>
    <definedName name="Voice_prices">'[5]Price sheet'!$B$78</definedName>
    <definedName name="Voice_prices_bup_method_1">'[5]Price sheet'!$B$79:$B$81</definedName>
    <definedName name="Voice_project_exit" localSheetId="12">'[5]3.6 Voice'!#REF!</definedName>
    <definedName name="Voice_project_exit" localSheetId="9">'[5]3.6 Voice'!#REF!</definedName>
    <definedName name="Voice_project_exit" localSheetId="6">'[5]3.6 Voice'!#REF!</definedName>
    <definedName name="Voice_project_exit" localSheetId="4">'[5]3.6 Voice'!#REF!</definedName>
    <definedName name="Voice_project_exit" localSheetId="10">'[5]3.6 Voice'!#REF!</definedName>
    <definedName name="Voice_project_exit">'[5]3.6 Voice'!#REF!</definedName>
    <definedName name="Voice_project_transformation" localSheetId="12">'[5]3.6 Voice'!#REF!</definedName>
    <definedName name="Voice_project_transformation" localSheetId="9">'[5]3.6 Voice'!#REF!</definedName>
    <definedName name="Voice_project_transformation" localSheetId="6">'[5]3.6 Voice'!#REF!</definedName>
    <definedName name="Voice_project_transformation" localSheetId="4">'[5]3.6 Voice'!#REF!</definedName>
    <definedName name="Voice_project_transformation" localSheetId="10">'[5]3.6 Voice'!#REF!</definedName>
    <definedName name="Voice_project_transformation">'[5]3.6 Voice'!#REF!</definedName>
    <definedName name="Voice_project_transition" localSheetId="12">'[5]3.6 Voice'!#REF!</definedName>
    <definedName name="Voice_project_transition" localSheetId="9">'[5]3.6 Voice'!#REF!</definedName>
    <definedName name="Voice_project_transition" localSheetId="6">'[5]3.6 Voice'!#REF!</definedName>
    <definedName name="Voice_project_transition" localSheetId="4">'[5]3.6 Voice'!#REF!</definedName>
    <definedName name="Voice_project_transition" localSheetId="10">'[5]3.6 Voice'!#REF!</definedName>
    <definedName name="Voice_project_transition">'[5]3.6 Voice'!#REF!</definedName>
    <definedName name="Voice_scenarios">'[5]Calculations 1'!$B$64:$B$66</definedName>
    <definedName name="Voice_section_0">'[5]3.6 Voice'!$C$1:$C$2</definedName>
    <definedName name="Voice_section_1">'[5]3.6 Voice'!$B$5</definedName>
    <definedName name="Voice_section_2">'[5]3.6 Voice'!$B$28</definedName>
    <definedName name="Voice_section_3">'[5]3.6 Voice'!$B$72</definedName>
    <definedName name="Voice_section_4">'[5]3.6 Voice'!$B$93</definedName>
    <definedName name="Voice_sheet_devices">'[5]3.6 Voice'!$B$83:$L$86</definedName>
    <definedName name="Voice_sheet_switchboard">'[5]3.6 Voice'!$B$78:$L$80</definedName>
    <definedName name="Voice_sheet_traffic">'[5]3.6 Voice'!$B$35:$L$63</definedName>
    <definedName name="Voice_software_annual_license_cost_P1" localSheetId="12">'[5]3.6 Voice'!#REF!</definedName>
    <definedName name="Voice_software_annual_license_cost_P1" localSheetId="9">'[5]3.6 Voice'!#REF!</definedName>
    <definedName name="Voice_software_annual_license_cost_P1" localSheetId="6">'[5]3.6 Voice'!#REF!</definedName>
    <definedName name="Voice_software_annual_license_cost_P1" localSheetId="4">'[5]3.6 Voice'!#REF!</definedName>
    <definedName name="Voice_software_annual_license_cost_P1" localSheetId="10">'[5]3.6 Voice'!#REF!</definedName>
    <definedName name="Voice_software_annual_license_cost_P1">'[5]3.6 Voice'!#REF!</definedName>
    <definedName name="Voice_software_annual_license_cost_P2" localSheetId="12">'[5]3.6 Voice'!#REF!</definedName>
    <definedName name="Voice_software_annual_license_cost_P2" localSheetId="9">'[5]3.6 Voice'!#REF!</definedName>
    <definedName name="Voice_software_annual_license_cost_P2" localSheetId="6">'[5]3.6 Voice'!#REF!</definedName>
    <definedName name="Voice_software_annual_license_cost_P2" localSheetId="4">'[5]3.6 Voice'!#REF!</definedName>
    <definedName name="Voice_software_annual_license_cost_P2" localSheetId="10">'[5]3.6 Voice'!#REF!</definedName>
    <definedName name="Voice_software_annual_license_cost_P2">'[5]3.6 Voice'!#REF!</definedName>
    <definedName name="Voice_software_licenses?" localSheetId="12">'[5]3.6 Voice'!#REF!</definedName>
    <definedName name="Voice_software_licenses?" localSheetId="9">'[5]3.6 Voice'!#REF!</definedName>
    <definedName name="Voice_software_licenses?" localSheetId="6">'[5]3.6 Voice'!#REF!</definedName>
    <definedName name="Voice_software_licenses?" localSheetId="4">'[5]3.6 Voice'!#REF!</definedName>
    <definedName name="Voice_software_licenses?" localSheetId="10">'[5]3.6 Voice'!#REF!</definedName>
    <definedName name="Voice_software_licenses?">'[5]3.6 Voice'!#REF!</definedName>
    <definedName name="Voice_traffic_alt_1">'[5]Calculations 1'!$B$450</definedName>
    <definedName name="Voice_traffic_alt_2">'[5]Calculations 1'!$B$451</definedName>
    <definedName name="Voice_traffic_alt_3">'[5]Calculations 1'!$B$452</definedName>
    <definedName name="Voice_traffic_alternatives">'[5]Calculations 1'!$B$450:$B$452</definedName>
    <definedName name="Voice_traffic_cost_choice">'[5]3.6 Voice'!$C$31</definedName>
    <definedName name="Voice_types">'[5]Calculations 1'!$B$438:$B$440</definedName>
    <definedName name="VoiceConstantRate">'[3]Voice Tariff'!$F$72:$R$72</definedName>
    <definedName name="VoiceLinear">'[3]Voice Tariff'!$F$70:$R$70</definedName>
    <definedName name="VoiceLog">'[3]Voice Tariff'!$F$71:$R$71</definedName>
    <definedName name="VoiceSCurve">'[3]Voice Tariff'!$F$69:$R$69</definedName>
    <definedName name="VoiceTariff">'[3]Voice Tariff'!$F$18:$R$21</definedName>
    <definedName name="VoiceUserDefined">'[3]Voice Tariff'!$F$73:$R$73</definedName>
    <definedName name="VSATS" localSheetId="12">#REF!</definedName>
    <definedName name="VSATS" localSheetId="9">#REF!</definedName>
    <definedName name="VSATS" localSheetId="6">#REF!</definedName>
    <definedName name="VSATS" localSheetId="4">#REF!</definedName>
    <definedName name="VSATS" localSheetId="10">#REF!</definedName>
    <definedName name="VSATS">#REF!</definedName>
    <definedName name="Wan_after_contract_period">'[5]3.5 WAN'!$J$10</definedName>
    <definedName name="WAN_annual_contract_value_P1" localSheetId="12">'[5]3.5 WAN'!#REF!</definedName>
    <definedName name="WAN_annual_contract_value_P1" localSheetId="9">'[5]3.5 WAN'!#REF!</definedName>
    <definedName name="WAN_annual_contract_value_P1" localSheetId="6">'[5]3.5 WAN'!#REF!</definedName>
    <definedName name="WAN_annual_contract_value_P1" localSheetId="4">'[5]3.5 WAN'!#REF!</definedName>
    <definedName name="WAN_annual_contract_value_P1" localSheetId="10">'[5]3.5 WAN'!#REF!</definedName>
    <definedName name="WAN_annual_contract_value_P1">'[5]3.5 WAN'!#REF!</definedName>
    <definedName name="WAN_annual_contract_value_P2" localSheetId="12">'[5]3.5 WAN'!#REF!</definedName>
    <definedName name="WAN_annual_contract_value_P2" localSheetId="9">'[5]3.5 WAN'!#REF!</definedName>
    <definedName name="WAN_annual_contract_value_P2" localSheetId="6">'[5]3.5 WAN'!#REF!</definedName>
    <definedName name="WAN_annual_contract_value_P2" localSheetId="4">'[5]3.5 WAN'!#REF!</definedName>
    <definedName name="WAN_annual_contract_value_P2" localSheetId="10">'[5]3.5 WAN'!#REF!</definedName>
    <definedName name="WAN_annual_contract_value_P2">'[5]3.5 WAN'!#REF!</definedName>
    <definedName name="Wan_contract_annual_P1">[5]Calculations!$X$164</definedName>
    <definedName name="Wan_contract_annual_P2">[5]Calculations!$X$165</definedName>
    <definedName name="Wan_contract_licenses_annual_P1">[5]Calculations!$AC$164</definedName>
    <definedName name="Wan_contract_licenses_annual_P2">[5]Calculations!$AC$165</definedName>
    <definedName name="Wan_contract_takeover">'[5]3.5 WAN'!$C$10</definedName>
    <definedName name="Wan_contract_value">'[5]3.5 WAN'!$E$10</definedName>
    <definedName name="WAN_contracts?" localSheetId="12">'[5]3.5 WAN'!#REF!</definedName>
    <definedName name="WAN_contracts?" localSheetId="9">'[5]3.5 WAN'!#REF!</definedName>
    <definedName name="WAN_contracts?" localSheetId="6">'[5]3.5 WAN'!#REF!</definedName>
    <definedName name="WAN_contracts?" localSheetId="4">'[5]3.5 WAN'!#REF!</definedName>
    <definedName name="WAN_contracts?" localSheetId="10">'[5]3.5 WAN'!#REF!</definedName>
    <definedName name="WAN_contracts?">'[5]3.5 WAN'!#REF!</definedName>
    <definedName name="WAN_cost_exit" localSheetId="12">#REF!</definedName>
    <definedName name="WAN_cost_exit" localSheetId="9">#REF!</definedName>
    <definedName name="WAN_cost_exit" localSheetId="6">#REF!</definedName>
    <definedName name="WAN_cost_exit" localSheetId="4">#REF!</definedName>
    <definedName name="WAN_cost_exit" localSheetId="10">#REF!</definedName>
    <definedName name="WAN_cost_exit">#REF!</definedName>
    <definedName name="WAN_cost_transformation" localSheetId="12">#REF!</definedName>
    <definedName name="WAN_cost_transformation" localSheetId="9">#REF!</definedName>
    <definedName name="WAN_cost_transformation" localSheetId="6">#REF!</definedName>
    <definedName name="WAN_cost_transformation" localSheetId="4">#REF!</definedName>
    <definedName name="WAN_cost_transformation" localSheetId="10">#REF!</definedName>
    <definedName name="WAN_cost_transformation">#REF!</definedName>
    <definedName name="WAN_cost_transition" localSheetId="12">#REF!</definedName>
    <definedName name="WAN_cost_transition" localSheetId="9">#REF!</definedName>
    <definedName name="WAN_cost_transition" localSheetId="6">#REF!</definedName>
    <definedName name="WAN_cost_transition" localSheetId="4">#REF!</definedName>
    <definedName name="WAN_cost_transition" localSheetId="10">#REF!</definedName>
    <definedName name="WAN_cost_transition">#REF!</definedName>
    <definedName name="WAN_costs_P1_annual">'[5]3.5 WAN'!$C$60</definedName>
    <definedName name="WAN_costs_P2_annual">'[5]3.5 WAN'!$E$60</definedName>
    <definedName name="WAN_costs_Y1">[5]Calculations!$W$149</definedName>
    <definedName name="WAN_costs_Y10">[5]Calculations!$W$158</definedName>
    <definedName name="WAN_costs_Y2">[5]Calculations!$W$150</definedName>
    <definedName name="WAN_costs_Y3">[5]Calculations!$W$151</definedName>
    <definedName name="WAN_costs_Y4">[5]Calculations!$W$152</definedName>
    <definedName name="WAN_costs_Y5">[5]Calculations!$W$153</definedName>
    <definedName name="WAN_costs_Y6">[5]Calculations!$W$154</definedName>
    <definedName name="WAN_costs_Y7">[5]Calculations!$W$155</definedName>
    <definedName name="WAN_costs_Y8">[5]Calculations!$W$156</definedName>
    <definedName name="WAN_costs_Y9">[5]Calculations!$W$157</definedName>
    <definedName name="WAN_country_running_P1" localSheetId="12">'[5]3.5 WAN'!#REF!</definedName>
    <definedName name="WAN_country_running_P1" localSheetId="9">'[5]3.5 WAN'!#REF!</definedName>
    <definedName name="WAN_country_running_P1" localSheetId="6">'[5]3.5 WAN'!#REF!</definedName>
    <definedName name="WAN_country_running_P1" localSheetId="4">'[5]3.5 WAN'!#REF!</definedName>
    <definedName name="WAN_country_running_P1" localSheetId="10">'[5]3.5 WAN'!#REF!</definedName>
    <definedName name="WAN_country_running_P1">'[5]3.5 WAN'!#REF!</definedName>
    <definedName name="WAN_country_running_P2" localSheetId="12">'[5]3.5 WAN'!#REF!</definedName>
    <definedName name="WAN_country_running_P2" localSheetId="9">'[5]3.5 WAN'!#REF!</definedName>
    <definedName name="WAN_country_running_P2" localSheetId="6">'[5]3.5 WAN'!#REF!</definedName>
    <definedName name="WAN_country_running_P2" localSheetId="4">'[5]3.5 WAN'!#REF!</definedName>
    <definedName name="WAN_country_running_P2" localSheetId="10">'[5]3.5 WAN'!#REF!</definedName>
    <definedName name="WAN_country_running_P2">'[5]3.5 WAN'!#REF!</definedName>
    <definedName name="WAN_excl_contract_annual_P1">'[5]3.5 WAN'!$C$56:$D$57</definedName>
    <definedName name="WAN_excl_contract_annual_P2">'[5]3.5 WAN'!$E$56:$F$57</definedName>
    <definedName name="WAN_MSDP_running_P1" localSheetId="12">'[5]3.5 WAN'!#REF!</definedName>
    <definedName name="WAN_MSDP_running_P1" localSheetId="9">'[5]3.5 WAN'!#REF!</definedName>
    <definedName name="WAN_MSDP_running_P1" localSheetId="6">'[5]3.5 WAN'!#REF!</definedName>
    <definedName name="WAN_MSDP_running_P1" localSheetId="4">'[5]3.5 WAN'!#REF!</definedName>
    <definedName name="WAN_MSDP_running_P1" localSheetId="10">'[5]3.5 WAN'!#REF!</definedName>
    <definedName name="WAN_MSDP_running_P1">'[5]3.5 WAN'!#REF!</definedName>
    <definedName name="WAN_MSDP_running_P2" localSheetId="12">'[5]3.5 WAN'!#REF!</definedName>
    <definedName name="WAN_MSDP_running_P2" localSheetId="9">'[5]3.5 WAN'!#REF!</definedName>
    <definedName name="WAN_MSDP_running_P2" localSheetId="6">'[5]3.5 WAN'!#REF!</definedName>
    <definedName name="WAN_MSDP_running_P2" localSheetId="4">'[5]3.5 WAN'!#REF!</definedName>
    <definedName name="WAN_MSDP_running_P2" localSheetId="10">'[5]3.5 WAN'!#REF!</definedName>
    <definedName name="WAN_MSDP_running_P2">'[5]3.5 WAN'!#REF!</definedName>
    <definedName name="WAN_project_exit" localSheetId="12">#REF!</definedName>
    <definedName name="WAN_project_exit" localSheetId="9">#REF!</definedName>
    <definedName name="WAN_project_exit" localSheetId="6">#REF!</definedName>
    <definedName name="WAN_project_exit" localSheetId="4">#REF!</definedName>
    <definedName name="WAN_project_exit" localSheetId="10">#REF!</definedName>
    <definedName name="WAN_project_exit">#REF!</definedName>
    <definedName name="WAN_project_transformation" localSheetId="12">#REF!</definedName>
    <definedName name="WAN_project_transformation" localSheetId="9">#REF!</definedName>
    <definedName name="WAN_project_transformation" localSheetId="6">#REF!</definedName>
    <definedName name="WAN_project_transformation" localSheetId="4">#REF!</definedName>
    <definedName name="WAN_project_transformation" localSheetId="10">#REF!</definedName>
    <definedName name="WAN_project_transformation">#REF!</definedName>
    <definedName name="WAN_project_transition" localSheetId="12">#REF!</definedName>
    <definedName name="WAN_project_transition" localSheetId="9">#REF!</definedName>
    <definedName name="WAN_project_transition" localSheetId="6">#REF!</definedName>
    <definedName name="WAN_project_transition" localSheetId="4">#REF!</definedName>
    <definedName name="WAN_project_transition" localSheetId="10">#REF!</definedName>
    <definedName name="WAN_project_transition">#REF!</definedName>
    <definedName name="WAN_section_0">'[5]3.5 WAN'!$C$1:$C$2</definedName>
    <definedName name="WAN_section_1">'[5]3.5 WAN'!$B$5</definedName>
    <definedName name="WAN_section_2">'[5]3.5 WAN'!$B$21</definedName>
    <definedName name="WAN_section_3">'[5]3.5 WAN'!$B$51</definedName>
    <definedName name="WCDMA_ASW_RU10">#N/A</definedName>
    <definedName name="WCDMA_ASW_RU10_2">#N/A</definedName>
    <definedName name="wekluhuh" localSheetId="12">IF(MAX(#REF!)&gt;=MAX(RefCF),0,MAX(#REF!)+1)</definedName>
    <definedName name="wekluhuh" localSheetId="9">IF(MAX(#REF!)&gt;=MAX([0]!RefCF),0,MAX(#REF!)+1)</definedName>
    <definedName name="wekluhuh" localSheetId="6">IF(MAX(#REF!)&gt;=MAX([2]!RefCF),0,MAX(#REF!)+1)</definedName>
    <definedName name="wekluhuh" localSheetId="4">IF(MAX(#REF!)&gt;=MAX([2]!RefCF),0,MAX(#REF!)+1)</definedName>
    <definedName name="wekluhuh" localSheetId="10">IF(MAX(#REF!)&gt;=MAX(RefCF),0,MAX(#REF!)+1)</definedName>
    <definedName name="wekluhuh">IF(MAX(#REF!)&gt;=MAX(RefCF),0,MAX(#REF!)+1)</definedName>
    <definedName name="Wireless" localSheetId="12">#REF!</definedName>
    <definedName name="Wireless" localSheetId="9">#REF!</definedName>
    <definedName name="Wireless" localSheetId="6">#REF!</definedName>
    <definedName name="Wireless" localSheetId="4">#REF!</definedName>
    <definedName name="Wireless" localSheetId="10">#REF!</definedName>
    <definedName name="Wireless">#REF!</definedName>
    <definedName name="WKSHT" localSheetId="12">#REF!</definedName>
    <definedName name="WKSHT" localSheetId="9">#REF!</definedName>
    <definedName name="WKSHT" localSheetId="6">#REF!</definedName>
    <definedName name="WKSHT" localSheetId="4">#REF!</definedName>
    <definedName name="WKSHT" localSheetId="10">#REF!</definedName>
    <definedName name="WKSHT">#REF!</definedName>
    <definedName name="WLSSPIC" localSheetId="9">#REF!</definedName>
    <definedName name="WLSSPIC" localSheetId="6">#REF!</definedName>
    <definedName name="WLSSPIC" localSheetId="4">#REF!</definedName>
    <definedName name="WLSSPIC">#REF!</definedName>
    <definedName name="Workplace_Add_MWP_P1">'[5]3.2 Workplace and infra'!$F$33</definedName>
    <definedName name="Workplace_Add_MWP_P2">'[5]3.2 Workplace and infra'!$F$56</definedName>
    <definedName name="Workplace_contract_value_P1" localSheetId="12">'[5]3.2 Workplace and infra'!#REF!</definedName>
    <definedName name="Workplace_contract_value_P1" localSheetId="9">'[5]3.2 Workplace and infra'!#REF!</definedName>
    <definedName name="Workplace_contract_value_P1" localSheetId="6">'[5]3.2 Workplace and infra'!#REF!</definedName>
    <definedName name="Workplace_contract_value_P1" localSheetId="4">'[5]3.2 Workplace and infra'!#REF!</definedName>
    <definedName name="Workplace_contract_value_P1" localSheetId="10">'[5]3.2 Workplace and infra'!#REF!</definedName>
    <definedName name="Workplace_contract_value_P1">'[5]3.2 Workplace and infra'!#REF!</definedName>
    <definedName name="Workplace_contract_value_P2" localSheetId="12">'[5]3.2 Workplace and infra'!#REF!</definedName>
    <definedName name="Workplace_contract_value_P2" localSheetId="9">'[5]3.2 Workplace and infra'!#REF!</definedName>
    <definedName name="Workplace_contract_value_P2" localSheetId="6">'[5]3.2 Workplace and infra'!#REF!</definedName>
    <definedName name="Workplace_contract_value_P2" localSheetId="4">'[5]3.2 Workplace and infra'!#REF!</definedName>
    <definedName name="Workplace_contract_value_P2" localSheetId="10">'[5]3.2 Workplace and infra'!#REF!</definedName>
    <definedName name="Workplace_contract_value_P2">'[5]3.2 Workplace and infra'!#REF!</definedName>
    <definedName name="Workplace_cost_exit" localSheetId="12">#REF!</definedName>
    <definedName name="Workplace_cost_exit" localSheetId="9">#REF!</definedName>
    <definedName name="Workplace_cost_exit" localSheetId="6">#REF!</definedName>
    <definedName name="Workplace_cost_exit" localSheetId="4">#REF!</definedName>
    <definedName name="Workplace_cost_exit" localSheetId="10">#REF!</definedName>
    <definedName name="Workplace_cost_exit">#REF!</definedName>
    <definedName name="Workplace_cost_transformation" localSheetId="12">#REF!</definedName>
    <definedName name="Workplace_cost_transformation" localSheetId="9">#REF!</definedName>
    <definedName name="Workplace_cost_transformation" localSheetId="6">#REF!</definedName>
    <definedName name="Workplace_cost_transformation" localSheetId="4">#REF!</definedName>
    <definedName name="Workplace_cost_transformation" localSheetId="10">#REF!</definedName>
    <definedName name="Workplace_cost_transformation">#REF!</definedName>
    <definedName name="Workplace_cost_transition" localSheetId="12">#REF!</definedName>
    <definedName name="Workplace_cost_transition" localSheetId="9">#REF!</definedName>
    <definedName name="Workplace_cost_transition" localSheetId="6">#REF!</definedName>
    <definedName name="Workplace_cost_transition" localSheetId="4">#REF!</definedName>
    <definedName name="Workplace_cost_transition" localSheetId="10">#REF!</definedName>
    <definedName name="Workplace_cost_transition">#REF!</definedName>
    <definedName name="Workplace_costs_P1_annual">'[5]3.2 Workplace and infra'!$C$106</definedName>
    <definedName name="Workplace_costs_P2_annual">'[5]3.2 Workplace and infra'!$E$106</definedName>
    <definedName name="Workplace_costs_Y1">[5]Calculations!$Q$149</definedName>
    <definedName name="Workplace_costs_Y10">[5]Calculations!$Q$158</definedName>
    <definedName name="Workplace_costs_Y2">[5]Calculations!$Q$150</definedName>
    <definedName name="Workplace_costs_Y3">[5]Calculations!$Q$151</definedName>
    <definedName name="Workplace_costs_Y4">[5]Calculations!$Q$152</definedName>
    <definedName name="Workplace_costs_Y5">[5]Calculations!$Q$153</definedName>
    <definedName name="Workplace_costs_Y6">[5]Calculations!$Q$154</definedName>
    <definedName name="Workplace_costs_Y7">[5]Calculations!$Q$155</definedName>
    <definedName name="Workplace_costs_Y8">[5]Calculations!$Q$156</definedName>
    <definedName name="Workplace_costs_Y9">[5]Calculations!$Q$157</definedName>
    <definedName name="Workplace_custom_project_exit" localSheetId="12">#REF!</definedName>
    <definedName name="Workplace_custom_project_exit" localSheetId="9">#REF!</definedName>
    <definedName name="Workplace_custom_project_exit" localSheetId="6">#REF!</definedName>
    <definedName name="Workplace_custom_project_exit" localSheetId="4">#REF!</definedName>
    <definedName name="Workplace_custom_project_exit" localSheetId="10">#REF!</definedName>
    <definedName name="Workplace_custom_project_exit">#REF!</definedName>
    <definedName name="Workplace_custom_project_transformation" localSheetId="12">#REF!</definedName>
    <definedName name="Workplace_custom_project_transformation" localSheetId="9">#REF!</definedName>
    <definedName name="Workplace_custom_project_transformation" localSheetId="6">#REF!</definedName>
    <definedName name="Workplace_custom_project_transformation" localSheetId="4">#REF!</definedName>
    <definedName name="Workplace_custom_project_transformation" localSheetId="10">#REF!</definedName>
    <definedName name="Workplace_custom_project_transformation">#REF!</definedName>
    <definedName name="Workplace_custom_project_transition" localSheetId="12">#REF!</definedName>
    <definedName name="Workplace_custom_project_transition" localSheetId="9">#REF!</definedName>
    <definedName name="Workplace_custom_project_transition" localSheetId="6">#REF!</definedName>
    <definedName name="Workplace_custom_project_transition" localSheetId="4">#REF!</definedName>
    <definedName name="Workplace_custom_project_transition" localSheetId="10">#REF!</definedName>
    <definedName name="Workplace_custom_project_transition">#REF!</definedName>
    <definedName name="Workplace_functionality">'[5]Support sheet'!$B$4:$P$4</definedName>
    <definedName name="Workplace_imac_P1">'[5]3.2 Workplace and infra'!$E$72</definedName>
    <definedName name="Workplace_imac_P2">'[5]3.2 Workplace and infra'!$I$72</definedName>
    <definedName name="Workplace_infra_A_annual_P1">'[5]3.2 Workplace and infra'!$G$41</definedName>
    <definedName name="Workplace_infra_A_annual_P2">'[5]3.2 Workplace and infra'!$G$64</definedName>
    <definedName name="Workplace_infra_assets_P1" localSheetId="12">'[5]3.2 Workplace and infra'!#REF!</definedName>
    <definedName name="Workplace_infra_assets_P1" localSheetId="9">'[5]3.2 Workplace and infra'!#REF!</definedName>
    <definedName name="Workplace_infra_assets_P1" localSheetId="6">'[5]3.2 Workplace and infra'!#REF!</definedName>
    <definedName name="Workplace_infra_assets_P1" localSheetId="4">'[5]3.2 Workplace and infra'!#REF!</definedName>
    <definedName name="Workplace_infra_assets_P1" localSheetId="10">'[5]3.2 Workplace and infra'!#REF!</definedName>
    <definedName name="Workplace_infra_assets_P1">'[5]3.2 Workplace and infra'!#REF!</definedName>
    <definedName name="Workplace_infra_assets_P2" localSheetId="12">'[5]3.2 Workplace and infra'!#REF!</definedName>
    <definedName name="Workplace_infra_assets_P2" localSheetId="9">'[5]3.2 Workplace and infra'!#REF!</definedName>
    <definedName name="Workplace_infra_assets_P2" localSheetId="6">'[5]3.2 Workplace and infra'!#REF!</definedName>
    <definedName name="Workplace_infra_assets_P2" localSheetId="4">'[5]3.2 Workplace and infra'!#REF!</definedName>
    <definedName name="Workplace_infra_assets_P2" localSheetId="10">'[5]3.2 Workplace and infra'!#REF!</definedName>
    <definedName name="Workplace_infra_assets_P2">'[5]3.2 Workplace and infra'!#REF!</definedName>
    <definedName name="Workplace_infra_B_annual_P1">'[5]3.2 Workplace and infra'!$H$41</definedName>
    <definedName name="Workplace_infra_B_annual_P2">'[5]3.2 Workplace and infra'!$H$64</definedName>
    <definedName name="Workplace_infrastructure_assets?" localSheetId="12">'[5]3.2 Workplace and infra'!#REF!</definedName>
    <definedName name="Workplace_infrastructure_assets?" localSheetId="9">'[5]3.2 Workplace and infra'!#REF!</definedName>
    <definedName name="Workplace_infrastructure_assets?" localSheetId="6">'[5]3.2 Workplace and infra'!#REF!</definedName>
    <definedName name="Workplace_infrastructure_assets?" localSheetId="4">'[5]3.2 Workplace and infra'!#REF!</definedName>
    <definedName name="Workplace_infrastructure_assets?" localSheetId="10">'[5]3.2 Workplace and infra'!#REF!</definedName>
    <definedName name="Workplace_infrastructure_assets?">'[5]3.2 Workplace and infra'!#REF!</definedName>
    <definedName name="Workplace_LAN_project_exit" localSheetId="12">#REF!</definedName>
    <definedName name="Workplace_LAN_project_exit" localSheetId="9">#REF!</definedName>
    <definedName name="Workplace_LAN_project_exit" localSheetId="6">#REF!</definedName>
    <definedName name="Workplace_LAN_project_exit" localSheetId="4">#REF!</definedName>
    <definedName name="Workplace_LAN_project_exit" localSheetId="10">#REF!</definedName>
    <definedName name="Workplace_LAN_project_exit">#REF!</definedName>
    <definedName name="Workplace_LAN_project_transformation" localSheetId="12">#REF!</definedName>
    <definedName name="Workplace_LAN_project_transformation" localSheetId="9">#REF!</definedName>
    <definedName name="Workplace_LAN_project_transformation" localSheetId="6">#REF!</definedName>
    <definedName name="Workplace_LAN_project_transformation" localSheetId="4">#REF!</definedName>
    <definedName name="Workplace_LAN_project_transformation" localSheetId="10">#REF!</definedName>
    <definedName name="Workplace_LAN_project_transformation">#REF!</definedName>
    <definedName name="Workplace_LAN_project_transition" localSheetId="12">#REF!</definedName>
    <definedName name="Workplace_LAN_project_transition" localSheetId="9">#REF!</definedName>
    <definedName name="Workplace_LAN_project_transition" localSheetId="6">#REF!</definedName>
    <definedName name="Workplace_LAN_project_transition" localSheetId="4">#REF!</definedName>
    <definedName name="Workplace_LAN_project_transition" localSheetId="10">#REF!</definedName>
    <definedName name="Workplace_LAN_project_transition">#REF!</definedName>
    <definedName name="Workplace_MWP_add_cost_annual_P1">'[5]3.2 Workplace and infra'!$F$41</definedName>
    <definedName name="Workplace_MWP_add_cost_annual_P2">'[5]3.2 Workplace and infra'!$F$64</definedName>
    <definedName name="Workplace_MWP_cost_annual_P1">'[5]3.2 Workplace and infra'!$J$41</definedName>
    <definedName name="Workplace_MWP_cost_annual_P2">'[5]3.2 Workplace and infra'!$J$64</definedName>
    <definedName name="Workplace_MWPL_cost_annual_P1">'[5]3.2 Workplace and infra'!$I$41</definedName>
    <definedName name="Workplace_MWPL_cost_annual_P2">'[5]3.2 Workplace and infra'!$I$64</definedName>
    <definedName name="Workplace_other_project_exit" localSheetId="12">#REF!</definedName>
    <definedName name="Workplace_other_project_exit" localSheetId="9">#REF!</definedName>
    <definedName name="Workplace_other_project_exit" localSheetId="6">#REF!</definedName>
    <definedName name="Workplace_other_project_exit" localSheetId="4">#REF!</definedName>
    <definedName name="Workplace_other_project_exit" localSheetId="10">#REF!</definedName>
    <definedName name="Workplace_other_project_exit">#REF!</definedName>
    <definedName name="Workplace_other_project_transformation" localSheetId="12">#REF!</definedName>
    <definedName name="Workplace_other_project_transformation" localSheetId="9">#REF!</definedName>
    <definedName name="Workplace_other_project_transformation" localSheetId="6">#REF!</definedName>
    <definedName name="Workplace_other_project_transformation" localSheetId="4">#REF!</definedName>
    <definedName name="Workplace_other_project_transformation" localSheetId="10">#REF!</definedName>
    <definedName name="Workplace_other_project_transformation">#REF!</definedName>
    <definedName name="Workplace_other_project_transition" localSheetId="12">#REF!</definedName>
    <definedName name="Workplace_other_project_transition" localSheetId="9">#REF!</definedName>
    <definedName name="Workplace_other_project_transition" localSheetId="6">#REF!</definedName>
    <definedName name="Workplace_other_project_transition" localSheetId="4">#REF!</definedName>
    <definedName name="Workplace_other_project_transition" localSheetId="10">#REF!</definedName>
    <definedName name="Workplace_other_project_transition">#REF!</definedName>
    <definedName name="Workplace_packaging_project_exit" localSheetId="9">#REF!</definedName>
    <definedName name="Workplace_packaging_project_exit" localSheetId="6">#REF!</definedName>
    <definedName name="Workplace_packaging_project_exit" localSheetId="4">#REF!</definedName>
    <definedName name="Workplace_packaging_project_exit">#REF!</definedName>
    <definedName name="Workplace_packaging_project_transformation" localSheetId="9">#REF!</definedName>
    <definedName name="Workplace_packaging_project_transformation" localSheetId="6">#REF!</definedName>
    <definedName name="Workplace_packaging_project_transformation" localSheetId="4">#REF!</definedName>
    <definedName name="Workplace_packaging_project_transformation">#REF!</definedName>
    <definedName name="Workplace_packaging_project_transition" localSheetId="9">#REF!</definedName>
    <definedName name="Workplace_packaging_project_transition" localSheetId="6">#REF!</definedName>
    <definedName name="Workplace_packaging_project_transition" localSheetId="4">#REF!</definedName>
    <definedName name="Workplace_packaging_project_transition">#REF!</definedName>
    <definedName name="Workplace_PC_HW_F1_P1">'[5]3.2 Workplace and infra'!$E$25</definedName>
    <definedName name="Workplace_PC_HW_F1_P2">'[5]3.2 Workplace and infra'!$E$48</definedName>
    <definedName name="Workplace_PC_HW_F2_P1">'[5]3.2 Workplace and infra'!$E$26</definedName>
    <definedName name="Workplace_PC_HW_F2_P2">'[5]3.2 Workplace and infra'!$E$49</definedName>
    <definedName name="Workplace_PC_HW_F4_P1">'[5]3.2 Workplace and infra'!$E$28</definedName>
    <definedName name="Workplace_PC_HW_F4_P2">'[5]3.2 Workplace and infra'!$E$51</definedName>
    <definedName name="Workplace_PC_HW_O1_P1">'[5]3.2 Workplace and infra'!$E$31</definedName>
    <definedName name="Workplace_PC_HW_O1_P2">'[5]3.2 Workplace and infra'!$E$54</definedName>
    <definedName name="Workplace_PC_HW_O2_P1">'[5]3.2 Workplace and infra'!$E$32</definedName>
    <definedName name="Workplace_PC_HW_O2_P2">'[5]3.2 Workplace and infra'!$E$55</definedName>
    <definedName name="Workplace_rollout_project_exit" localSheetId="12">#REF!</definedName>
    <definedName name="Workplace_rollout_project_exit" localSheetId="9">#REF!</definedName>
    <definedName name="Workplace_rollout_project_exit" localSheetId="6">#REF!</definedName>
    <definedName name="Workplace_rollout_project_exit" localSheetId="4">#REF!</definedName>
    <definedName name="Workplace_rollout_project_exit" localSheetId="10">#REF!</definedName>
    <definedName name="Workplace_rollout_project_exit">#REF!</definedName>
    <definedName name="Workplace_rollout_project_transformation" localSheetId="12">#REF!</definedName>
    <definedName name="Workplace_rollout_project_transformation" localSheetId="9">#REF!</definedName>
    <definedName name="Workplace_rollout_project_transformation" localSheetId="6">#REF!</definedName>
    <definedName name="Workplace_rollout_project_transformation" localSheetId="4">#REF!</definedName>
    <definedName name="Workplace_rollout_project_transformation" localSheetId="10">#REF!</definedName>
    <definedName name="Workplace_rollout_project_transformation">#REF!</definedName>
    <definedName name="Workplace_rollout_project_transition" localSheetId="12">#REF!</definedName>
    <definedName name="Workplace_rollout_project_transition" localSheetId="9">#REF!</definedName>
    <definedName name="Workplace_rollout_project_transition" localSheetId="6">#REF!</definedName>
    <definedName name="Workplace_rollout_project_transition" localSheetId="4">#REF!</definedName>
    <definedName name="Workplace_rollout_project_transition" localSheetId="10">#REF!</definedName>
    <definedName name="Workplace_rollout_project_transition">#REF!</definedName>
    <definedName name="Workplace_section_0">'[5]3.2 Workplace and infra'!$C$1:$C$2</definedName>
    <definedName name="Workplace_section_1">'[5]3.2 Workplace and infra'!$B$3</definedName>
    <definedName name="Workplace_section_2">'[5]3.2 Workplace and infra'!$B$19</definedName>
    <definedName name="Workplace_section_3">'[5]3.2 Workplace and infra'!$B$82</definedName>
    <definedName name="Workplace_section_4">'[5]3.2 Workplace and infra'!$B$99</definedName>
    <definedName name="Workplace_security_project_exit" localSheetId="12">#REF!</definedName>
    <definedName name="Workplace_security_project_exit" localSheetId="9">#REF!</definedName>
    <definedName name="Workplace_security_project_exit" localSheetId="6">#REF!</definedName>
    <definedName name="Workplace_security_project_exit" localSheetId="4">#REF!</definedName>
    <definedName name="Workplace_security_project_exit" localSheetId="10">#REF!</definedName>
    <definedName name="Workplace_security_project_exit">#REF!</definedName>
    <definedName name="Workplace_security_project_transformation" localSheetId="12">#REF!</definedName>
    <definedName name="Workplace_security_project_transformation" localSheetId="9">#REF!</definedName>
    <definedName name="Workplace_security_project_transformation" localSheetId="6">#REF!</definedName>
    <definedName name="Workplace_security_project_transformation" localSheetId="4">#REF!</definedName>
    <definedName name="Workplace_security_project_transformation" localSheetId="10">#REF!</definedName>
    <definedName name="Workplace_security_project_transformation">#REF!</definedName>
    <definedName name="Workplace_security_project_transition" localSheetId="12">#REF!</definedName>
    <definedName name="Workplace_security_project_transition" localSheetId="9">#REF!</definedName>
    <definedName name="Workplace_security_project_transition" localSheetId="6">#REF!</definedName>
    <definedName name="Workplace_security_project_transition" localSheetId="4">#REF!</definedName>
    <definedName name="Workplace_security_project_transition" localSheetId="10">#REF!</definedName>
    <definedName name="Workplace_security_project_transition">#REF!</definedName>
    <definedName name="Workplace_storage_P1">'[5]3.2 Workplace and infra'!$E$71</definedName>
    <definedName name="Workplace_storage_P2">'[5]3.2 Workplace and infra'!$I$71</definedName>
    <definedName name="WP_or_WPL">'[5]Calculations 1'!$B$94:$B$95</definedName>
    <definedName name="x" localSheetId="12">#REF!</definedName>
    <definedName name="x" localSheetId="9">#REF!</definedName>
    <definedName name="x" localSheetId="6">#REF!</definedName>
    <definedName name="x" localSheetId="4">#REF!</definedName>
    <definedName name="x" localSheetId="10">#REF!</definedName>
    <definedName name="x">#REF!</definedName>
    <definedName name="Y_Loop" localSheetId="10">OFFSET('[4]Y-Loop'!$D$1,0,0,COUNTA('[4]Y-Loop'!$D$1:$D$65536),1)</definedName>
    <definedName name="Y_Loop">OFFSET('[4]Y-Loop'!$D$1,0,0,COUNTA('[4]Y-Loop'!$D$1:$D$65536),1)</definedName>
    <definedName name="Y_or_N">'[5]Calculations 1'!$B$950:$B$951</definedName>
    <definedName name="Y1_Q1_scope?" localSheetId="12">'[33]2.1 Staff scen &amp; central costs'!$F$122</definedName>
    <definedName name="Y1_Q1_scope?">'[33]2.1 Staff scen &amp; central costs'!$F$122</definedName>
    <definedName name="Y1_Q2_scope?" localSheetId="12">'[33]2.1 Staff scen &amp; central costs'!$G$122</definedName>
    <definedName name="Y1_Q2_scope?">'[33]2.1 Staff scen &amp; central costs'!$G$122</definedName>
    <definedName name="Y1_Q3_scope?" localSheetId="12">'[33]2.1 Staff scen &amp; central costs'!$H$122</definedName>
    <definedName name="Y1_Q3_scope?">'[33]2.1 Staff scen &amp; central costs'!$H$122</definedName>
    <definedName name="Y1_Q4_scope?" localSheetId="12">'[33]2.1 Staff scen &amp; central costs'!$I$122</definedName>
    <definedName name="Y1_Q4_scope?">'[33]2.1 Staff scen &amp; central costs'!$I$122</definedName>
    <definedName name="Y1_scope?" localSheetId="12">'[33]2.1 Staff scen &amp; central costs'!$F$125</definedName>
    <definedName name="Y1_scope?">'[33]2.1 Staff scen &amp; central costs'!$F$125</definedName>
    <definedName name="Y2_Q1_scope?" localSheetId="12">'[33]2.1 Staff scen &amp; central costs'!$J$122</definedName>
    <definedName name="Y2_Q1_scope?">'[33]2.1 Staff scen &amp; central costs'!$J$122</definedName>
    <definedName name="Y2_Q2_scope?" localSheetId="12">'[33]2.1 Staff scen &amp; central costs'!$K$122</definedName>
    <definedName name="Y2_Q2_scope?">'[33]2.1 Staff scen &amp; central costs'!$K$122</definedName>
    <definedName name="Y2_Q3_scope?" localSheetId="12">'[33]2.1 Staff scen &amp; central costs'!$L$122</definedName>
    <definedName name="Y2_Q3_scope?">'[33]2.1 Staff scen &amp; central costs'!$L$122</definedName>
    <definedName name="Y2_Q4_scope?" localSheetId="12">'[33]2.1 Staff scen &amp; central costs'!$M$122</definedName>
    <definedName name="Y2_Q4_scope?">'[33]2.1 Staff scen &amp; central costs'!$M$122</definedName>
    <definedName name="Y2_scope?" localSheetId="12">'[33]2.1 Staff scen &amp; central costs'!$J$125</definedName>
    <definedName name="Y2_scope?">'[33]2.1 Staff scen &amp; central costs'!$J$125</definedName>
    <definedName name="Y3_Q1_scope?" localSheetId="12">'[33]2.1 Staff scen &amp; central costs'!$N$122</definedName>
    <definedName name="Y3_Q1_scope?">'[33]2.1 Staff scen &amp; central costs'!$N$122</definedName>
    <definedName name="Y3_Q2_scope?" localSheetId="12">'[33]2.1 Staff scen &amp; central costs'!$O$122</definedName>
    <definedName name="Y3_Q2_scope?">'[33]2.1 Staff scen &amp; central costs'!$O$122</definedName>
    <definedName name="Y3_Q3_scope?" localSheetId="12">'[33]2.1 Staff scen &amp; central costs'!$P$122</definedName>
    <definedName name="Y3_Q3_scope?">'[33]2.1 Staff scen &amp; central costs'!$P$122</definedName>
    <definedName name="Y3_Q4_scope?" localSheetId="12">'[33]2.1 Staff scen &amp; central costs'!$Q$122</definedName>
    <definedName name="Y3_Q4_scope?">'[33]2.1 Staff scen &amp; central costs'!$Q$122</definedName>
    <definedName name="Y3_scope?" localSheetId="12">'[33]2.1 Staff scen &amp; central costs'!$N$125</definedName>
    <definedName name="Y3_scope?">'[33]2.1 Staff scen &amp; central costs'!$N$125</definedName>
    <definedName name="Y4_Q1_scope?" localSheetId="12">'[33]2.1 Staff scen &amp; central costs'!$R$122</definedName>
    <definedName name="Y4_Q1_scope?">'[33]2.1 Staff scen &amp; central costs'!$R$122</definedName>
    <definedName name="Y4_Q2_scope?" localSheetId="12">'[33]2.1 Staff scen &amp; central costs'!$S$122</definedName>
    <definedName name="Y4_Q2_scope?">'[33]2.1 Staff scen &amp; central costs'!$S$122</definedName>
    <definedName name="Y4_Q3_scope?" localSheetId="12">'[33]2.1 Staff scen &amp; central costs'!$T$122</definedName>
    <definedName name="Y4_Q3_scope?">'[33]2.1 Staff scen &amp; central costs'!$T$122</definedName>
    <definedName name="Y4_Q4_scope?" localSheetId="12">'[33]2.1 Staff scen &amp; central costs'!$U$122</definedName>
    <definedName name="Y4_Q4_scope?">'[33]2.1 Staff scen &amp; central costs'!$U$122</definedName>
    <definedName name="Y4_scope?" localSheetId="12">'[33]2.1 Staff scen &amp; central costs'!$R$125</definedName>
    <definedName name="Y4_scope?">'[33]2.1 Staff scen &amp; central costs'!$R$125</definedName>
    <definedName name="Y5_Q1_scope?" localSheetId="12">'[33]2.1 Staff scen &amp; central costs'!$V$122</definedName>
    <definedName name="Y5_Q1_scope?">'[33]2.1 Staff scen &amp; central costs'!$V$122</definedName>
    <definedName name="Y5_Q2_scope?" localSheetId="12">'[33]2.1 Staff scen &amp; central costs'!$W$122</definedName>
    <definedName name="Y5_Q2_scope?">'[33]2.1 Staff scen &amp; central costs'!$W$122</definedName>
    <definedName name="Y5_Q3_scope?" localSheetId="12">'[33]2.1 Staff scen &amp; central costs'!$X$122</definedName>
    <definedName name="Y5_Q3_scope?">'[33]2.1 Staff scen &amp; central costs'!$X$122</definedName>
    <definedName name="Y5_Q4_scope?" localSheetId="12">'[33]2.1 Staff scen &amp; central costs'!$Y$122</definedName>
    <definedName name="Y5_Q4_scope?">'[33]2.1 Staff scen &amp; central costs'!$Y$122</definedName>
    <definedName name="Y5_scope?" localSheetId="12">'[33]2.1 Staff scen &amp; central costs'!$V$125</definedName>
    <definedName name="Y5_scope?">'[33]2.1 Staff scen &amp; central costs'!$V$125</definedName>
    <definedName name="Year">[18]Other!$D$1:$L$1</definedName>
    <definedName name="Years">[18]Other!$D$2:$L$2</definedName>
    <definedName name="Yes_or_No">'[5]Calculations 1'!$B$18:$B$19</definedName>
    <definedName name="Yes_or_No_or_No_Change">'[5]Calculations 1'!$B$26:$B$28</definedName>
    <definedName name="Yes_or_No_or_OOS">'[5]Calculations 1'!$B$31:$B$33</definedName>
    <definedName name="YR1_SAL_INCR" localSheetId="12">[24]Salary!#REF!</definedName>
    <definedName name="YR1_SAL_INCR" localSheetId="9">[24]Salary!#REF!</definedName>
    <definedName name="YR1_SAL_INCR" localSheetId="6">[24]Salary!#REF!</definedName>
    <definedName name="YR1_SAL_INCR" localSheetId="4">[24]Salary!#REF!</definedName>
    <definedName name="YR1_SAL_INCR" localSheetId="10">[24]Salary!#REF!</definedName>
    <definedName name="YR1_SAL_INCR">[24]Salary!#REF!</definedName>
    <definedName name="YR4_SAL_INCR" localSheetId="12">[24]Salary!#REF!</definedName>
    <definedName name="YR4_SAL_INCR" localSheetId="9">[24]Salary!#REF!</definedName>
    <definedName name="YR4_SAL_INCR" localSheetId="6">[24]Salary!#REF!</definedName>
    <definedName name="YR4_SAL_INCR" localSheetId="4">[24]Salary!#REF!</definedName>
    <definedName name="YR4_SAL_INCR" localSheetId="10">[24]Salary!#REF!</definedName>
    <definedName name="YR4_SAL_INCR">[24]Salary!#REF!</definedName>
    <definedName name="zxc" localSheetId="12">#REF!</definedName>
    <definedName name="zxc" localSheetId="9">#REF!</definedName>
    <definedName name="zxc" localSheetId="6">#REF!</definedName>
    <definedName name="zxc" localSheetId="4">#REF!</definedName>
    <definedName name="zxc" localSheetId="10">#REF!</definedName>
    <definedName name="zx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1" i="68" l="1"/>
  <c r="S17" i="68"/>
  <c r="R61" i="68"/>
  <c r="R17" i="68"/>
  <c r="Q61" i="68"/>
  <c r="Q17" i="68"/>
  <c r="P61" i="68"/>
  <c r="P17" i="68"/>
  <c r="O61" i="68"/>
  <c r="O17" i="68"/>
  <c r="N61" i="68"/>
  <c r="N17" i="68"/>
  <c r="M73" i="68"/>
  <c r="O59" i="50"/>
  <c r="O15" i="50"/>
  <c r="N59" i="50"/>
  <c r="N15" i="50"/>
  <c r="M59" i="50"/>
  <c r="M15" i="50"/>
  <c r="L59" i="50"/>
  <c r="L15" i="50"/>
  <c r="E77" i="68"/>
  <c r="E76" i="68"/>
  <c r="E75" i="68"/>
  <c r="E74" i="68"/>
  <c r="E73" i="68"/>
  <c r="E77" i="50" l="1"/>
  <c r="E76" i="50"/>
  <c r="E75" i="50"/>
  <c r="E74" i="50"/>
  <c r="E73" i="50"/>
  <c r="G35" i="68"/>
  <c r="G36" i="68" s="1"/>
  <c r="H35" i="68"/>
  <c r="H36" i="68" s="1"/>
  <c r="I35" i="68"/>
  <c r="I36" i="68" s="1"/>
  <c r="J35" i="68"/>
  <c r="J36" i="68" s="1"/>
  <c r="J37" i="68" s="1"/>
  <c r="K35" i="68"/>
  <c r="K36" i="68" s="1"/>
  <c r="K37" i="68" s="1"/>
  <c r="L35" i="68"/>
  <c r="L36" i="68" s="1"/>
  <c r="G51" i="68"/>
  <c r="G52" i="68" s="1"/>
  <c r="H51" i="68"/>
  <c r="H52" i="68" s="1"/>
  <c r="I51" i="68"/>
  <c r="I52" i="68" s="1"/>
  <c r="J51" i="68"/>
  <c r="J52" i="68" s="1"/>
  <c r="K51" i="68"/>
  <c r="K53" i="68" s="1"/>
  <c r="L51" i="68"/>
  <c r="L52" i="68" s="1"/>
  <c r="G55" i="68"/>
  <c r="H55" i="68"/>
  <c r="I55" i="68"/>
  <c r="J55" i="68"/>
  <c r="K55" i="68"/>
  <c r="L55" i="68"/>
  <c r="G56" i="68"/>
  <c r="H56" i="68"/>
  <c r="I56" i="68"/>
  <c r="J56" i="68"/>
  <c r="K56" i="68"/>
  <c r="L56" i="68"/>
  <c r="G62" i="68"/>
  <c r="G77" i="68" s="1"/>
  <c r="H62" i="68"/>
  <c r="H77" i="68" s="1"/>
  <c r="I62" i="68"/>
  <c r="J62" i="68"/>
  <c r="K62" i="68"/>
  <c r="K77" i="68" s="1"/>
  <c r="L62" i="68"/>
  <c r="L77" i="68" s="1"/>
  <c r="I77" i="68"/>
  <c r="M77" i="68" s="1"/>
  <c r="J77" i="68"/>
  <c r="AD57" i="68"/>
  <c r="C48" i="68"/>
  <c r="C44" i="68"/>
  <c r="C42" i="68"/>
  <c r="C40" i="68"/>
  <c r="C38" i="68"/>
  <c r="C26" i="68"/>
  <c r="C24" i="68"/>
  <c r="C22" i="68"/>
  <c r="C20" i="68"/>
  <c r="K52" i="68" l="1"/>
  <c r="K79" i="68" s="1"/>
  <c r="J79" i="68"/>
  <c r="J53" i="68"/>
  <c r="G37" i="68"/>
  <c r="G79" i="68"/>
  <c r="G53" i="68"/>
  <c r="H53" i="68"/>
  <c r="I53" i="68"/>
  <c r="L53" i="68"/>
  <c r="I79" i="68"/>
  <c r="I37" i="68"/>
  <c r="L37" i="68"/>
  <c r="L79" i="68"/>
  <c r="H37" i="68"/>
  <c r="H79" i="68"/>
  <c r="T77" i="68"/>
  <c r="T79" i="68" l="1"/>
  <c r="I42" i="58"/>
  <c r="K44" i="68" s="1"/>
  <c r="G42" i="58"/>
  <c r="I44" i="68" s="1"/>
  <c r="E42" i="58"/>
  <c r="K42" i="58" s="1"/>
  <c r="F42" i="58"/>
  <c r="H44" i="68" s="1"/>
  <c r="H42" i="58"/>
  <c r="J44" i="68" s="1"/>
  <c r="J42" i="58"/>
  <c r="L44" i="68" s="1"/>
  <c r="K45" i="68" l="1"/>
  <c r="K46" i="68"/>
  <c r="K47" i="68"/>
  <c r="H45" i="68"/>
  <c r="H46" i="68"/>
  <c r="H47" i="68"/>
  <c r="J45" i="68"/>
  <c r="J46" i="68"/>
  <c r="J47" i="68"/>
  <c r="L42" i="58"/>
  <c r="G44" i="68"/>
  <c r="L45" i="68"/>
  <c r="L47" i="68"/>
  <c r="L46" i="68"/>
  <c r="I46" i="68"/>
  <c r="I47" i="68"/>
  <c r="I45" i="68"/>
  <c r="H21" i="57"/>
  <c r="E53" i="58"/>
  <c r="F53" i="58"/>
  <c r="G53" i="58"/>
  <c r="H53" i="58"/>
  <c r="I53" i="58"/>
  <c r="J53" i="58"/>
  <c r="K53" i="58"/>
  <c r="L53" i="58"/>
  <c r="D53" i="58"/>
  <c r="N53" i="58" s="1"/>
  <c r="G44" i="57"/>
  <c r="G38" i="57"/>
  <c r="G36" i="57"/>
  <c r="G31" i="57"/>
  <c r="G29" i="57"/>
  <c r="G27" i="57"/>
  <c r="G25" i="57"/>
  <c r="G23" i="57"/>
  <c r="H44" i="57" l="1"/>
  <c r="G24" i="57" s="1"/>
  <c r="H24" i="57" s="1"/>
  <c r="G45" i="68"/>
  <c r="G46" i="68"/>
  <c r="G47" i="68"/>
  <c r="H23" i="57"/>
  <c r="H27" i="57"/>
  <c r="H31" i="57"/>
  <c r="H38" i="57"/>
  <c r="H25" i="57"/>
  <c r="H29" i="57"/>
  <c r="H36" i="57"/>
  <c r="G47" i="57"/>
  <c r="G46" i="57" l="1"/>
  <c r="H46" i="57" s="1"/>
  <c r="H47" i="57"/>
  <c r="N31" i="58" l="1"/>
  <c r="F6" i="67" l="1"/>
  <c r="F8" i="67" s="1"/>
  <c r="F10" i="67" s="1"/>
  <c r="G6" i="67"/>
  <c r="G8" i="67" s="1"/>
  <c r="G10" i="67" s="1"/>
  <c r="H6" i="67"/>
  <c r="H8" i="67" s="1"/>
  <c r="H10" i="67" s="1"/>
  <c r="I6" i="67"/>
  <c r="I8" i="67" s="1"/>
  <c r="I10" i="67" s="1"/>
  <c r="J6" i="67"/>
  <c r="J8" i="67" s="1"/>
  <c r="J10" i="67" s="1"/>
  <c r="K6" i="67"/>
  <c r="K8" i="67" s="1"/>
  <c r="K10" i="67" s="1"/>
  <c r="E6" i="67"/>
  <c r="E8" i="67" s="1"/>
  <c r="E10" i="67" s="1"/>
  <c r="M10" i="67" l="1"/>
  <c r="M12" i="67" s="1"/>
  <c r="M14" i="67" s="1"/>
  <c r="G13" i="66"/>
  <c r="K13" i="66"/>
  <c r="D13" i="66"/>
  <c r="I13" i="66"/>
  <c r="L71" i="58" l="1"/>
  <c r="K71" i="58"/>
  <c r="J71" i="58"/>
  <c r="I71" i="58"/>
  <c r="H71" i="58"/>
  <c r="G71" i="58"/>
  <c r="F71" i="58"/>
  <c r="E71" i="58"/>
  <c r="D71" i="58"/>
  <c r="C71" i="58"/>
  <c r="J14" i="57"/>
  <c r="E23" i="65" l="1"/>
  <c r="F23" i="65"/>
  <c r="G23" i="65"/>
  <c r="H23" i="65"/>
  <c r="I23" i="65"/>
  <c r="J23" i="65"/>
  <c r="K23" i="65"/>
  <c r="L23" i="65"/>
  <c r="D23" i="65"/>
  <c r="C23" i="65"/>
  <c r="D26" i="65"/>
  <c r="E26" i="65"/>
  <c r="G26" i="65"/>
  <c r="I26" i="65"/>
  <c r="K26" i="65"/>
  <c r="L26" i="65"/>
  <c r="D25" i="65"/>
  <c r="E25" i="65"/>
  <c r="F25" i="65"/>
  <c r="G25" i="65"/>
  <c r="H25" i="65"/>
  <c r="I25" i="65"/>
  <c r="J25" i="65"/>
  <c r="K25" i="65"/>
  <c r="L25" i="65"/>
  <c r="D24" i="65"/>
  <c r="E24" i="65"/>
  <c r="F24" i="65"/>
  <c r="G24" i="65"/>
  <c r="H24" i="65"/>
  <c r="I24" i="65"/>
  <c r="J24" i="65"/>
  <c r="K24" i="65"/>
  <c r="L24" i="65"/>
  <c r="D16" i="65"/>
  <c r="E16" i="65"/>
  <c r="F16" i="65"/>
  <c r="G16" i="65"/>
  <c r="H16" i="65"/>
  <c r="I16" i="65"/>
  <c r="J16" i="65"/>
  <c r="K16" i="65"/>
  <c r="L16" i="65"/>
  <c r="D15" i="65"/>
  <c r="E15" i="65"/>
  <c r="F15" i="65"/>
  <c r="G15" i="65"/>
  <c r="H15" i="65"/>
  <c r="I15" i="65"/>
  <c r="J15" i="65"/>
  <c r="K15" i="65"/>
  <c r="L15" i="65"/>
  <c r="D14" i="65"/>
  <c r="E14" i="65"/>
  <c r="F14" i="65"/>
  <c r="G14" i="65"/>
  <c r="H14" i="65"/>
  <c r="I14" i="65"/>
  <c r="J14" i="65"/>
  <c r="K14" i="65"/>
  <c r="L14" i="65"/>
  <c r="D7" i="65"/>
  <c r="E7" i="65"/>
  <c r="F7" i="65"/>
  <c r="G7" i="65"/>
  <c r="H7" i="65"/>
  <c r="I7" i="65"/>
  <c r="J7" i="65"/>
  <c r="K7" i="65"/>
  <c r="L7" i="65"/>
  <c r="D6" i="65"/>
  <c r="E6" i="65"/>
  <c r="F6" i="65"/>
  <c r="G6" i="65"/>
  <c r="H6" i="65"/>
  <c r="I6" i="65"/>
  <c r="J6" i="65"/>
  <c r="K6" i="65"/>
  <c r="L6" i="65"/>
  <c r="D5" i="65"/>
  <c r="E5" i="65"/>
  <c r="F5" i="65"/>
  <c r="G5" i="65"/>
  <c r="H5" i="65"/>
  <c r="I5" i="65"/>
  <c r="J5" i="65"/>
  <c r="K5" i="65"/>
  <c r="L5" i="65"/>
  <c r="D27" i="65"/>
  <c r="E27" i="65"/>
  <c r="F27" i="65"/>
  <c r="G27" i="65"/>
  <c r="H27" i="65"/>
  <c r="I27" i="65"/>
  <c r="J27" i="65"/>
  <c r="K27" i="65"/>
  <c r="L27" i="65"/>
  <c r="C25" i="65"/>
  <c r="C24" i="65"/>
  <c r="C6" i="65"/>
  <c r="C17" i="65"/>
  <c r="C16" i="65"/>
  <c r="C15" i="65"/>
  <c r="C14" i="65"/>
  <c r="C8" i="65"/>
  <c r="C26" i="65" s="1"/>
  <c r="C7" i="65"/>
  <c r="C5" i="65"/>
  <c r="C27" i="65"/>
  <c r="O6" i="65" l="1"/>
  <c r="J8" i="65"/>
  <c r="H8" i="65"/>
  <c r="F8" i="65"/>
  <c r="J17" i="65"/>
  <c r="H17" i="65"/>
  <c r="F17" i="65"/>
  <c r="D31" i="65"/>
  <c r="E31" i="65"/>
  <c r="G31" i="65"/>
  <c r="I31" i="65"/>
  <c r="K31" i="65"/>
  <c r="L31" i="65"/>
  <c r="C31" i="65"/>
  <c r="D13" i="65"/>
  <c r="E13" i="65"/>
  <c r="F13" i="65"/>
  <c r="G13" i="65"/>
  <c r="H13" i="65"/>
  <c r="I13" i="65"/>
  <c r="J13" i="65"/>
  <c r="K13" i="65"/>
  <c r="L13" i="65"/>
  <c r="C13" i="65"/>
  <c r="D22" i="65"/>
  <c r="E22" i="65"/>
  <c r="F22" i="65"/>
  <c r="G22" i="65"/>
  <c r="H22" i="65"/>
  <c r="I22" i="65"/>
  <c r="J22" i="65"/>
  <c r="K22" i="65"/>
  <c r="L22" i="65"/>
  <c r="C22" i="65"/>
  <c r="D4" i="65"/>
  <c r="E4" i="65"/>
  <c r="F4" i="65"/>
  <c r="G4" i="65"/>
  <c r="H4" i="65"/>
  <c r="I4" i="65"/>
  <c r="J4" i="65"/>
  <c r="K4" i="65"/>
  <c r="L4" i="65"/>
  <c r="C4" i="65"/>
  <c r="J26" i="65" l="1"/>
  <c r="H26" i="65"/>
  <c r="F26" i="65"/>
  <c r="F31" i="65" s="1"/>
  <c r="J31" i="65"/>
  <c r="H31" i="65"/>
  <c r="C52" i="58"/>
  <c r="D21" i="64" l="1"/>
  <c r="E21" i="64"/>
  <c r="F21" i="64"/>
  <c r="G21" i="64"/>
  <c r="H21" i="64"/>
  <c r="I21" i="64"/>
  <c r="J21" i="64"/>
  <c r="K21" i="64"/>
  <c r="L21" i="64"/>
  <c r="C21" i="64"/>
  <c r="J34" i="50"/>
  <c r="G33" i="50"/>
  <c r="G34" i="50" s="1"/>
  <c r="H33" i="50"/>
  <c r="H34" i="50" s="1"/>
  <c r="I33" i="50"/>
  <c r="I34" i="50" s="1"/>
  <c r="F18" i="64"/>
  <c r="H18" i="64"/>
  <c r="J18" i="64"/>
  <c r="D17" i="64"/>
  <c r="E17" i="64"/>
  <c r="F17" i="64"/>
  <c r="G17" i="64"/>
  <c r="H17" i="64"/>
  <c r="I17" i="64"/>
  <c r="J17" i="64"/>
  <c r="K17" i="64"/>
  <c r="C17" i="64"/>
  <c r="C18" i="64"/>
  <c r="C20" i="64"/>
  <c r="D14" i="64"/>
  <c r="E14" i="64"/>
  <c r="F14" i="64"/>
  <c r="G14" i="64"/>
  <c r="H14" i="64"/>
  <c r="I14" i="64"/>
  <c r="J14" i="64"/>
  <c r="K14" i="64"/>
  <c r="L14" i="64"/>
  <c r="C14" i="64"/>
  <c r="H49" i="50" l="1"/>
  <c r="I49" i="50"/>
  <c r="J49" i="50"/>
  <c r="G49" i="50"/>
  <c r="J35" i="50" l="1"/>
  <c r="C19" i="60" l="1"/>
  <c r="D19" i="60"/>
  <c r="F19" i="60"/>
  <c r="H19" i="60"/>
  <c r="J19" i="60"/>
  <c r="B19" i="60"/>
  <c r="E29" i="63"/>
  <c r="E24" i="63"/>
  <c r="E6" i="63"/>
  <c r="E5" i="63"/>
  <c r="A17" i="60"/>
  <c r="A16" i="60"/>
  <c r="E8" i="63" l="1"/>
  <c r="C1" i="60"/>
  <c r="E3" i="63" s="1"/>
  <c r="D1" i="60"/>
  <c r="F3" i="63" s="1"/>
  <c r="E1" i="60"/>
  <c r="G3" i="63" s="1"/>
  <c r="F1" i="60"/>
  <c r="H3" i="63" s="1"/>
  <c r="G1" i="60"/>
  <c r="I3" i="63" s="1"/>
  <c r="H1" i="60"/>
  <c r="J3" i="63" s="1"/>
  <c r="I1" i="60"/>
  <c r="K3" i="63" s="1"/>
  <c r="J1" i="60"/>
  <c r="L3" i="63" s="1"/>
  <c r="K1" i="60"/>
  <c r="M3" i="63" s="1"/>
  <c r="B1" i="60"/>
  <c r="D3" i="63" s="1"/>
  <c r="C8" i="60"/>
  <c r="C9" i="60" s="1"/>
  <c r="C10" i="60" l="1"/>
  <c r="C12" i="60" s="1"/>
  <c r="L32" i="58"/>
  <c r="K32" i="58"/>
  <c r="J32" i="58"/>
  <c r="I32" i="58"/>
  <c r="H32" i="58"/>
  <c r="G32" i="58"/>
  <c r="F32" i="58"/>
  <c r="E32" i="58"/>
  <c r="D32" i="58"/>
  <c r="N32" i="58" l="1"/>
  <c r="C32" i="60"/>
  <c r="C35" i="60" s="1"/>
  <c r="H62" i="50"/>
  <c r="C31" i="60"/>
  <c r="C34" i="60" s="1"/>
  <c r="H60" i="50" l="1"/>
  <c r="H75" i="50" s="1"/>
  <c r="I60" i="50"/>
  <c r="I75" i="50" s="1"/>
  <c r="J60" i="50"/>
  <c r="J75" i="50" s="1"/>
  <c r="G60" i="50"/>
  <c r="G75" i="50" s="1"/>
  <c r="K75" i="50" s="1"/>
  <c r="H35" i="50"/>
  <c r="I35" i="50"/>
  <c r="G35" i="50"/>
  <c r="C46" i="50"/>
  <c r="C42" i="50"/>
  <c r="C50" i="58" l="1"/>
  <c r="C40" i="50"/>
  <c r="C38" i="50"/>
  <c r="C36" i="50"/>
  <c r="C24" i="50"/>
  <c r="C22" i="50"/>
  <c r="C20" i="50"/>
  <c r="C18" i="50"/>
  <c r="L48" i="58"/>
  <c r="K48" i="58"/>
  <c r="J48" i="58"/>
  <c r="I48" i="58"/>
  <c r="H48" i="58"/>
  <c r="G48" i="58"/>
  <c r="F48" i="58"/>
  <c r="E48" i="58"/>
  <c r="D48" i="58"/>
  <c r="C48" i="58"/>
  <c r="L38" i="58"/>
  <c r="K38" i="58"/>
  <c r="J38" i="58"/>
  <c r="I38" i="58"/>
  <c r="H38" i="58"/>
  <c r="G38" i="58"/>
  <c r="F38" i="58"/>
  <c r="E38" i="58"/>
  <c r="D38" i="58"/>
  <c r="C38" i="58"/>
  <c r="L23" i="58"/>
  <c r="K23" i="58"/>
  <c r="J23" i="58"/>
  <c r="I23" i="58"/>
  <c r="H23" i="58"/>
  <c r="G23" i="58"/>
  <c r="F23" i="58"/>
  <c r="E23" i="58"/>
  <c r="G5" i="68" s="1"/>
  <c r="D23" i="58"/>
  <c r="C23" i="58"/>
  <c r="H53" i="50"/>
  <c r="H51" i="50"/>
  <c r="D50" i="58"/>
  <c r="E50" i="58"/>
  <c r="F50" i="58"/>
  <c r="G50" i="58"/>
  <c r="H50" i="58"/>
  <c r="I50" i="58"/>
  <c r="J50" i="58"/>
  <c r="K50" i="58"/>
  <c r="L41" i="58"/>
  <c r="L17" i="64" s="1"/>
  <c r="E44" i="58"/>
  <c r="E52" i="58" s="1"/>
  <c r="F44" i="58"/>
  <c r="F52" i="58" s="1"/>
  <c r="G44" i="58"/>
  <c r="G52" i="58" s="1"/>
  <c r="H44" i="58"/>
  <c r="H52" i="58" s="1"/>
  <c r="I44" i="58"/>
  <c r="I52" i="58" s="1"/>
  <c r="J44" i="58"/>
  <c r="J52" i="58" s="1"/>
  <c r="K44" i="58"/>
  <c r="K52" i="58" s="1"/>
  <c r="L44" i="58"/>
  <c r="L52" i="58" s="1"/>
  <c r="D44" i="58"/>
  <c r="D52" i="58" s="1"/>
  <c r="K19" i="58"/>
  <c r="K30" i="58" s="1"/>
  <c r="I19" i="58"/>
  <c r="G19" i="58"/>
  <c r="G30" i="58" s="1"/>
  <c r="I42" i="68" s="1"/>
  <c r="I43" i="68" s="1"/>
  <c r="E19" i="58"/>
  <c r="E30" i="58" s="1"/>
  <c r="G42" i="68" s="1"/>
  <c r="G43" i="68" s="1"/>
  <c r="D19" i="58"/>
  <c r="D30" i="58" s="1"/>
  <c r="D17" i="58"/>
  <c r="D28" i="58" s="1"/>
  <c r="E17" i="58"/>
  <c r="E28" i="58" s="1"/>
  <c r="G38" i="68" s="1"/>
  <c r="G39" i="68" s="1"/>
  <c r="G17" i="58"/>
  <c r="G28" i="58" s="1"/>
  <c r="I38" i="68" s="1"/>
  <c r="I39" i="68" s="1"/>
  <c r="K17" i="58"/>
  <c r="K28" i="58" s="1"/>
  <c r="I17" i="58"/>
  <c r="I28" i="58" s="1"/>
  <c r="K38" i="68" s="1"/>
  <c r="K39" i="68" s="1"/>
  <c r="F47" i="57"/>
  <c r="J53" i="50"/>
  <c r="I54" i="50"/>
  <c r="G53" i="50"/>
  <c r="N52" i="58" l="1"/>
  <c r="L9" i="58" s="1"/>
  <c r="G13" i="64"/>
  <c r="G78" i="58"/>
  <c r="D13" i="64"/>
  <c r="D78" i="58"/>
  <c r="K13" i="64"/>
  <c r="K78" i="58"/>
  <c r="E11" i="64"/>
  <c r="E76" i="58"/>
  <c r="G11" i="64"/>
  <c r="G76" i="58"/>
  <c r="E13" i="64"/>
  <c r="E78" i="58"/>
  <c r="K11" i="64"/>
  <c r="K76" i="58"/>
  <c r="I11" i="64"/>
  <c r="I76" i="58"/>
  <c r="D11" i="64"/>
  <c r="D76" i="58"/>
  <c r="L20" i="64"/>
  <c r="H20" i="64"/>
  <c r="E6" i="64"/>
  <c r="D20" i="64"/>
  <c r="E20" i="64"/>
  <c r="H5" i="50"/>
  <c r="D6" i="64"/>
  <c r="J5" i="50"/>
  <c r="L6" i="64"/>
  <c r="K20" i="64"/>
  <c r="G20" i="64"/>
  <c r="F6" i="64"/>
  <c r="J6" i="64"/>
  <c r="I6" i="64"/>
  <c r="I20" i="64"/>
  <c r="H6" i="64"/>
  <c r="J20" i="64"/>
  <c r="F20" i="64"/>
  <c r="G5" i="50"/>
  <c r="C6" i="64"/>
  <c r="G6" i="64"/>
  <c r="I5" i="50"/>
  <c r="K6" i="64"/>
  <c r="I30" i="58"/>
  <c r="K42" i="68" s="1"/>
  <c r="K43" i="68" s="1"/>
  <c r="L50" i="58"/>
  <c r="N50" i="58" s="1"/>
  <c r="L7" i="58" s="1"/>
  <c r="K18" i="58"/>
  <c r="K29" i="58" s="1"/>
  <c r="I36" i="50"/>
  <c r="I18" i="58"/>
  <c r="I29" i="58" s="1"/>
  <c r="K40" i="68" s="1"/>
  <c r="K41" i="68" s="1"/>
  <c r="D18" i="58"/>
  <c r="D29" i="58" s="1"/>
  <c r="H36" i="50"/>
  <c r="G18" i="58"/>
  <c r="G29" i="58" s="1"/>
  <c r="I40" i="68" s="1"/>
  <c r="I41" i="68" s="1"/>
  <c r="H50" i="50"/>
  <c r="H54" i="50"/>
  <c r="H40" i="50"/>
  <c r="H41" i="50" s="1"/>
  <c r="I40" i="50"/>
  <c r="L17" i="58"/>
  <c r="E18" i="58"/>
  <c r="E29" i="58" s="1"/>
  <c r="G40" i="68" s="1"/>
  <c r="G41" i="68" s="1"/>
  <c r="I53" i="50"/>
  <c r="G54" i="50"/>
  <c r="J54" i="50"/>
  <c r="I78" i="58" l="1"/>
  <c r="I12" i="64"/>
  <c r="I77" i="58"/>
  <c r="E12" i="64"/>
  <c r="E77" i="58"/>
  <c r="K12" i="64"/>
  <c r="K77" i="58"/>
  <c r="I13" i="64"/>
  <c r="H14" i="63"/>
  <c r="L28" i="58"/>
  <c r="E14" i="63"/>
  <c r="E16" i="63" s="1"/>
  <c r="C17" i="60" s="1"/>
  <c r="F14" i="63"/>
  <c r="J14" i="63"/>
  <c r="I38" i="50"/>
  <c r="L14" i="63"/>
  <c r="L18" i="58"/>
  <c r="L29" i="58" s="1"/>
  <c r="K19" i="60"/>
  <c r="K34" i="63"/>
  <c r="I19" i="60" s="1"/>
  <c r="I34" i="63"/>
  <c r="G19" i="60" s="1"/>
  <c r="G34" i="63"/>
  <c r="E19" i="60" s="1"/>
  <c r="D77" i="58" l="1"/>
  <c r="G77" i="58"/>
  <c r="L12" i="64"/>
  <c r="L77" i="58"/>
  <c r="L76" i="58"/>
  <c r="H38" i="50"/>
  <c r="D12" i="64"/>
  <c r="J36" i="50"/>
  <c r="J37" i="50" s="1"/>
  <c r="L11" i="64"/>
  <c r="G12" i="64"/>
  <c r="M14" i="63"/>
  <c r="U7" i="63"/>
  <c r="L18" i="64" l="1"/>
  <c r="K18" i="64"/>
  <c r="I18" i="64"/>
  <c r="D18" i="64"/>
  <c r="G18" i="64"/>
  <c r="E18" i="64"/>
  <c r="G43" i="58"/>
  <c r="I48" i="68" s="1"/>
  <c r="I43" i="58"/>
  <c r="K48" i="68" s="1"/>
  <c r="D43" i="58"/>
  <c r="H42" i="50"/>
  <c r="L43" i="58"/>
  <c r="J42" i="50"/>
  <c r="K43" i="58"/>
  <c r="I42" i="50"/>
  <c r="J38" i="50"/>
  <c r="E43" i="58"/>
  <c r="G48" i="68" s="1"/>
  <c r="J50" i="50"/>
  <c r="I50" i="50"/>
  <c r="G50" i="50"/>
  <c r="I41" i="50"/>
  <c r="G49" i="68" l="1"/>
  <c r="G50" i="68"/>
  <c r="I50" i="68"/>
  <c r="I49" i="68"/>
  <c r="K49" i="68"/>
  <c r="K50" i="68"/>
  <c r="E19" i="64"/>
  <c r="G19" i="64"/>
  <c r="K19" i="64"/>
  <c r="D19" i="64"/>
  <c r="J46" i="50"/>
  <c r="J48" i="50" s="1"/>
  <c r="L19" i="64"/>
  <c r="I19" i="64"/>
  <c r="I46" i="50"/>
  <c r="H46" i="50"/>
  <c r="J45" i="50"/>
  <c r="I77" i="50"/>
  <c r="J44" i="50"/>
  <c r="J43" i="50"/>
  <c r="I51" i="50"/>
  <c r="G77" i="50"/>
  <c r="J51" i="50"/>
  <c r="G51" i="50"/>
  <c r="J47" i="50" l="1"/>
  <c r="F22" i="63"/>
  <c r="G22" i="63"/>
  <c r="H22" i="63"/>
  <c r="I22" i="63"/>
  <c r="J22" i="63"/>
  <c r="K22" i="63"/>
  <c r="M22" i="63"/>
  <c r="L22" i="63"/>
  <c r="F21" i="63"/>
  <c r="G21" i="63"/>
  <c r="H21" i="63"/>
  <c r="I21" i="63"/>
  <c r="J21" i="63"/>
  <c r="K21" i="63"/>
  <c r="M21" i="63"/>
  <c r="L21" i="63"/>
  <c r="L24" i="63" s="1"/>
  <c r="D24" i="63"/>
  <c r="F29" i="63"/>
  <c r="G29" i="63"/>
  <c r="H29" i="63"/>
  <c r="I29" i="63"/>
  <c r="J29" i="63"/>
  <c r="K29" i="63"/>
  <c r="M29" i="63"/>
  <c r="L29" i="63"/>
  <c r="F6" i="63"/>
  <c r="G6" i="63"/>
  <c r="H6" i="63"/>
  <c r="I6" i="63"/>
  <c r="J6" i="63"/>
  <c r="K6" i="63"/>
  <c r="M6" i="63"/>
  <c r="L6" i="63"/>
  <c r="F5" i="63"/>
  <c r="G5" i="63"/>
  <c r="H5" i="63"/>
  <c r="H8" i="63" s="1"/>
  <c r="I5" i="63"/>
  <c r="J5" i="63"/>
  <c r="K5" i="63"/>
  <c r="M5" i="63"/>
  <c r="M8" i="63" s="1"/>
  <c r="L5" i="63"/>
  <c r="L8" i="63" s="1"/>
  <c r="D8" i="63"/>
  <c r="L16" i="63" l="1"/>
  <c r="J17" i="60" s="1"/>
  <c r="M16" i="63"/>
  <c r="K17" i="60" s="1"/>
  <c r="H16" i="63"/>
  <c r="F17" i="60" s="1"/>
  <c r="I8" i="63"/>
  <c r="J24" i="63"/>
  <c r="I24" i="63"/>
  <c r="H24" i="63"/>
  <c r="M24" i="63"/>
  <c r="G24" i="63"/>
  <c r="K24" i="63"/>
  <c r="F24" i="63"/>
  <c r="J8" i="63"/>
  <c r="F8" i="63"/>
  <c r="K8" i="63"/>
  <c r="G8" i="63"/>
  <c r="J16" i="63" l="1"/>
  <c r="H17" i="60" s="1"/>
  <c r="F16" i="63"/>
  <c r="D17" i="60" s="1"/>
  <c r="A3" i="62"/>
  <c r="A4" i="62" s="1"/>
  <c r="A5" i="62" s="1"/>
  <c r="A6" i="62" s="1"/>
  <c r="A7" i="62" s="1"/>
  <c r="A8" i="62" s="1"/>
  <c r="A9" i="62" s="1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I37" i="50" l="1"/>
  <c r="H45" i="50" l="1"/>
  <c r="H44" i="50"/>
  <c r="H43" i="50"/>
  <c r="H47" i="50"/>
  <c r="H48" i="50"/>
  <c r="J77" i="50"/>
  <c r="F11" i="46" l="1"/>
  <c r="B8" i="60"/>
  <c r="J8" i="60"/>
  <c r="D8" i="60"/>
  <c r="D9" i="60" s="1"/>
  <c r="E8" i="60"/>
  <c r="F8" i="60"/>
  <c r="G8" i="60"/>
  <c r="I8" i="60"/>
  <c r="I9" i="60" s="1"/>
  <c r="H8" i="60"/>
  <c r="J9" i="60" l="1"/>
  <c r="J10" i="60" s="1"/>
  <c r="J12" i="60" s="1"/>
  <c r="I62" i="50" s="1"/>
  <c r="H9" i="60"/>
  <c r="H10" i="60" s="1"/>
  <c r="H12" i="60" s="1"/>
  <c r="K64" i="68" s="1"/>
  <c r="G9" i="60"/>
  <c r="G10" i="60" s="1"/>
  <c r="G12" i="60" s="1"/>
  <c r="J64" i="68" s="1"/>
  <c r="F9" i="60"/>
  <c r="F10" i="60" s="1"/>
  <c r="F12" i="60" s="1"/>
  <c r="I64" i="68" s="1"/>
  <c r="E9" i="60"/>
  <c r="E10" i="60" s="1"/>
  <c r="E12" i="60" s="1"/>
  <c r="H64" i="68" s="1"/>
  <c r="B9" i="60"/>
  <c r="B10" i="60" s="1"/>
  <c r="B12" i="60" s="1"/>
  <c r="G62" i="50" s="1"/>
  <c r="I10" i="60"/>
  <c r="I12" i="60" s="1"/>
  <c r="L64" i="68" s="1"/>
  <c r="D10" i="60"/>
  <c r="D12" i="60" s="1"/>
  <c r="G64" i="68" s="1"/>
  <c r="K8" i="60"/>
  <c r="K9" i="60" s="1"/>
  <c r="J32" i="60" l="1"/>
  <c r="J35" i="60" s="1"/>
  <c r="J31" i="60"/>
  <c r="J34" i="60" s="1"/>
  <c r="H32" i="60"/>
  <c r="H35" i="60" s="1"/>
  <c r="H31" i="60"/>
  <c r="H34" i="60" s="1"/>
  <c r="G32" i="60"/>
  <c r="G35" i="60" s="1"/>
  <c r="G31" i="60"/>
  <c r="G34" i="60" s="1"/>
  <c r="F32" i="60"/>
  <c r="F35" i="60" s="1"/>
  <c r="F31" i="60"/>
  <c r="F34" i="60" s="1"/>
  <c r="E31" i="60"/>
  <c r="E34" i="60" s="1"/>
  <c r="E32" i="60"/>
  <c r="E35" i="60" s="1"/>
  <c r="B31" i="60"/>
  <c r="B34" i="60" s="1"/>
  <c r="B32" i="60"/>
  <c r="B35" i="60" s="1"/>
  <c r="I31" i="60"/>
  <c r="I34" i="60" s="1"/>
  <c r="I32" i="60"/>
  <c r="I35" i="60" s="1"/>
  <c r="D31" i="60"/>
  <c r="D34" i="60" s="1"/>
  <c r="D32" i="60"/>
  <c r="D35" i="60" s="1"/>
  <c r="K10" i="60"/>
  <c r="K12" i="60" s="1"/>
  <c r="J62" i="50" s="1"/>
  <c r="I8" i="57"/>
  <c r="K16" i="57"/>
  <c r="J16" i="57"/>
  <c r="I16" i="57"/>
  <c r="H8" i="57"/>
  <c r="G8" i="57"/>
  <c r="I29" i="57" s="1"/>
  <c r="G36" i="54"/>
  <c r="G42" i="54"/>
  <c r="G44" i="54" s="1"/>
  <c r="G49" i="54"/>
  <c r="G52" i="54" s="1"/>
  <c r="G28" i="54"/>
  <c r="G31" i="54" s="1"/>
  <c r="G20" i="54"/>
  <c r="G23" i="54" s="1"/>
  <c r="G12" i="54"/>
  <c r="G15" i="54" s="1"/>
  <c r="K27" i="57" l="1"/>
  <c r="L27" i="57" s="1"/>
  <c r="I27" i="57"/>
  <c r="J27" i="57" s="1"/>
  <c r="K38" i="57"/>
  <c r="L38" i="57" s="1"/>
  <c r="I38" i="57"/>
  <c r="J38" i="57" s="1"/>
  <c r="I23" i="57"/>
  <c r="K23" i="57"/>
  <c r="I31" i="57"/>
  <c r="J31" i="57" s="1"/>
  <c r="K31" i="57"/>
  <c r="L31" i="57" s="1"/>
  <c r="I25" i="57"/>
  <c r="J25" i="57" s="1"/>
  <c r="K25" i="57"/>
  <c r="L25" i="57" s="1"/>
  <c r="G19" i="57"/>
  <c r="I19" i="57" s="1"/>
  <c r="K29" i="57"/>
  <c r="L29" i="57" s="1"/>
  <c r="I44" i="57"/>
  <c r="J44" i="57" s="1"/>
  <c r="K44" i="57"/>
  <c r="L44" i="57" s="1"/>
  <c r="I36" i="57"/>
  <c r="J36" i="57" s="1"/>
  <c r="K36" i="57"/>
  <c r="L36" i="57" s="1"/>
  <c r="K31" i="60"/>
  <c r="K34" i="60" s="1"/>
  <c r="K32" i="60"/>
  <c r="K35" i="60" s="1"/>
  <c r="J29" i="57"/>
  <c r="K19" i="57" l="1"/>
  <c r="R38" i="57" s="1"/>
  <c r="S38" i="57" s="1"/>
  <c r="H13" i="58"/>
  <c r="H24" i="58" s="1"/>
  <c r="J20" i="68" s="1"/>
  <c r="F13" i="58"/>
  <c r="F24" i="58" s="1"/>
  <c r="H20" i="68" s="1"/>
  <c r="K24" i="57"/>
  <c r="L24" i="57" s="1"/>
  <c r="E13" i="58"/>
  <c r="E24" i="58" s="1"/>
  <c r="G20" i="68" s="1"/>
  <c r="K13" i="58"/>
  <c r="K24" i="58" s="1"/>
  <c r="G13" i="58"/>
  <c r="G24" i="58" s="1"/>
  <c r="I20" i="68" s="1"/>
  <c r="I13" i="58"/>
  <c r="I24" i="58" s="1"/>
  <c r="K20" i="68" s="1"/>
  <c r="L23" i="57"/>
  <c r="J13" i="58"/>
  <c r="J24" i="58" s="1"/>
  <c r="L20" i="68" s="1"/>
  <c r="M31" i="57"/>
  <c r="N31" i="57" s="1"/>
  <c r="M37" i="57"/>
  <c r="M30" i="57"/>
  <c r="M35" i="57"/>
  <c r="M45" i="57"/>
  <c r="M44" i="57"/>
  <c r="N44" i="57" s="1"/>
  <c r="M27" i="57"/>
  <c r="N27" i="57" s="1"/>
  <c r="M23" i="57"/>
  <c r="N23" i="57" s="1"/>
  <c r="M42" i="57"/>
  <c r="M32" i="57"/>
  <c r="M33" i="57"/>
  <c r="M26" i="57"/>
  <c r="M40" i="57"/>
  <c r="M29" i="57"/>
  <c r="N29" i="57" s="1"/>
  <c r="M38" i="57"/>
  <c r="N38" i="57" s="1"/>
  <c r="M41" i="57"/>
  <c r="M34" i="57"/>
  <c r="M39" i="57"/>
  <c r="M28" i="57"/>
  <c r="M43" i="57"/>
  <c r="M25" i="57"/>
  <c r="N25" i="57" s="1"/>
  <c r="M36" i="57"/>
  <c r="N36" i="57" s="1"/>
  <c r="I24" i="57"/>
  <c r="I47" i="57" s="1"/>
  <c r="M24" i="57"/>
  <c r="N24" i="57" s="1"/>
  <c r="D15" i="58" s="1"/>
  <c r="D26" i="58" s="1"/>
  <c r="J23" i="57"/>
  <c r="M46" i="57"/>
  <c r="N46" i="57" s="1"/>
  <c r="L15" i="58" s="1"/>
  <c r="L26" i="58" s="1"/>
  <c r="K46" i="57"/>
  <c r="L46" i="57" s="1"/>
  <c r="L13" i="58" s="1"/>
  <c r="L24" i="58" s="1"/>
  <c r="I46" i="57"/>
  <c r="K21" i="68" l="1"/>
  <c r="I21" i="68"/>
  <c r="H21" i="68"/>
  <c r="L21" i="68"/>
  <c r="J21" i="68"/>
  <c r="G21" i="68"/>
  <c r="O38" i="57"/>
  <c r="P38" i="57" s="1"/>
  <c r="O40" i="57"/>
  <c r="O31" i="57"/>
  <c r="P31" i="57" s="1"/>
  <c r="O29" i="57"/>
  <c r="P29" i="57" s="1"/>
  <c r="O35" i="57"/>
  <c r="O25" i="57"/>
  <c r="P25" i="57" s="1"/>
  <c r="R27" i="57"/>
  <c r="S27" i="57" s="1"/>
  <c r="O30" i="57"/>
  <c r="O26" i="57"/>
  <c r="O23" i="57"/>
  <c r="P23" i="57" s="1"/>
  <c r="O39" i="57"/>
  <c r="O45" i="57"/>
  <c r="O46" i="57"/>
  <c r="P46" i="57" s="1"/>
  <c r="R23" i="57"/>
  <c r="S23" i="57" s="1"/>
  <c r="O37" i="57"/>
  <c r="R36" i="57"/>
  <c r="S36" i="57" s="1"/>
  <c r="O33" i="57"/>
  <c r="O27" i="57"/>
  <c r="P27" i="57" s="1"/>
  <c r="O34" i="57"/>
  <c r="R31" i="57"/>
  <c r="S31" i="57" s="1"/>
  <c r="O43" i="57"/>
  <c r="K47" i="57"/>
  <c r="R24" i="57"/>
  <c r="S24" i="57" s="1"/>
  <c r="R46" i="57"/>
  <c r="L19" i="58" s="1"/>
  <c r="L30" i="58" s="1"/>
  <c r="O44" i="57"/>
  <c r="P44" i="57" s="1"/>
  <c r="O32" i="57"/>
  <c r="R25" i="57"/>
  <c r="S25" i="57" s="1"/>
  <c r="O28" i="57"/>
  <c r="R44" i="57"/>
  <c r="O41" i="57"/>
  <c r="O36" i="57"/>
  <c r="P36" i="57" s="1"/>
  <c r="R29" i="57"/>
  <c r="S29" i="57" s="1"/>
  <c r="O42" i="57"/>
  <c r="O24" i="57"/>
  <c r="P24" i="57" s="1"/>
  <c r="C13" i="58"/>
  <c r="C24" i="58" s="1"/>
  <c r="K52" i="57"/>
  <c r="I62" i="58"/>
  <c r="E62" i="58"/>
  <c r="K62" i="58"/>
  <c r="H62" i="58"/>
  <c r="L62" i="58"/>
  <c r="L60" i="58"/>
  <c r="F62" i="58"/>
  <c r="J62" i="58"/>
  <c r="G62" i="58"/>
  <c r="I7" i="64"/>
  <c r="I72" i="58"/>
  <c r="H7" i="64"/>
  <c r="H72" i="58"/>
  <c r="F7" i="64"/>
  <c r="F72" i="58"/>
  <c r="E7" i="64"/>
  <c r="E72" i="58"/>
  <c r="K7" i="64"/>
  <c r="K72" i="58"/>
  <c r="L7" i="64"/>
  <c r="L72" i="58"/>
  <c r="J7" i="64"/>
  <c r="J72" i="58"/>
  <c r="G7" i="64"/>
  <c r="G72" i="58"/>
  <c r="M52" i="57"/>
  <c r="L9" i="64"/>
  <c r="L74" i="58"/>
  <c r="D9" i="64"/>
  <c r="D74" i="58"/>
  <c r="C15" i="58"/>
  <c r="C26" i="58" s="1"/>
  <c r="J15" i="58"/>
  <c r="J26" i="58" s="1"/>
  <c r="L24" i="68" s="1"/>
  <c r="L25" i="68" s="1"/>
  <c r="F15" i="58"/>
  <c r="F26" i="58" s="1"/>
  <c r="H24" i="68" s="1"/>
  <c r="H25" i="68" s="1"/>
  <c r="F14" i="58"/>
  <c r="F25" i="58" s="1"/>
  <c r="H22" i="68" s="1"/>
  <c r="G14" i="58"/>
  <c r="G25" i="58" s="1"/>
  <c r="I22" i="68" s="1"/>
  <c r="K14" i="58"/>
  <c r="K25" i="58" s="1"/>
  <c r="L47" i="57"/>
  <c r="D13" i="58"/>
  <c r="D24" i="58" s="1"/>
  <c r="I15" i="58"/>
  <c r="I26" i="58" s="1"/>
  <c r="G15" i="58"/>
  <c r="G26" i="58" s="1"/>
  <c r="J14" i="58"/>
  <c r="J25" i="58" s="1"/>
  <c r="L22" i="68" s="1"/>
  <c r="I14" i="58"/>
  <c r="I25" i="58" s="1"/>
  <c r="K22" i="68" s="1"/>
  <c r="E14" i="58"/>
  <c r="E25" i="58" s="1"/>
  <c r="G22" i="68" s="1"/>
  <c r="H14" i="58"/>
  <c r="H25" i="58" s="1"/>
  <c r="J22" i="68" s="1"/>
  <c r="K15" i="58"/>
  <c r="K26" i="58" s="1"/>
  <c r="K60" i="58" s="1"/>
  <c r="L16" i="58"/>
  <c r="J22" i="50"/>
  <c r="H22" i="50"/>
  <c r="H23" i="50" s="1"/>
  <c r="D16" i="58"/>
  <c r="L14" i="58"/>
  <c r="L25" i="58" s="1"/>
  <c r="S44" i="57"/>
  <c r="E15" i="58"/>
  <c r="E26" i="58" s="1"/>
  <c r="H15" i="58"/>
  <c r="H26" i="58" s="1"/>
  <c r="J24" i="68" s="1"/>
  <c r="J25" i="68" s="1"/>
  <c r="M47" i="57"/>
  <c r="J24" i="57"/>
  <c r="J47" i="57" s="1"/>
  <c r="N47" i="57"/>
  <c r="J46" i="57"/>
  <c r="H37" i="50"/>
  <c r="E60" i="58" l="1"/>
  <c r="G24" i="68"/>
  <c r="G25" i="68" s="1"/>
  <c r="J23" i="68"/>
  <c r="J58" i="68"/>
  <c r="J59" i="68" s="1"/>
  <c r="G60" i="58"/>
  <c r="I24" i="68"/>
  <c r="I25" i="68" s="1"/>
  <c r="G23" i="68"/>
  <c r="G58" i="68"/>
  <c r="I60" i="58"/>
  <c r="K24" i="68"/>
  <c r="K25" i="68" s="1"/>
  <c r="I23" i="68"/>
  <c r="I58" i="68"/>
  <c r="I59" i="68" s="1"/>
  <c r="K23" i="68"/>
  <c r="K58" i="68"/>
  <c r="K59" i="68" s="1"/>
  <c r="H23" i="68"/>
  <c r="H58" i="68"/>
  <c r="H59" i="68" s="1"/>
  <c r="L23" i="68"/>
  <c r="L58" i="68"/>
  <c r="L59" i="68" s="1"/>
  <c r="O47" i="57"/>
  <c r="N24" i="58"/>
  <c r="R47" i="57"/>
  <c r="C7" i="64"/>
  <c r="C62" i="58"/>
  <c r="C14" i="58"/>
  <c r="C25" i="58" s="1"/>
  <c r="C73" i="58" s="1"/>
  <c r="C72" i="58"/>
  <c r="N26" i="58"/>
  <c r="D62" i="58"/>
  <c r="D60" i="58"/>
  <c r="D27" i="58"/>
  <c r="L27" i="58"/>
  <c r="L39" i="58"/>
  <c r="D7" i="64"/>
  <c r="D72" i="58"/>
  <c r="J8" i="64"/>
  <c r="J73" i="58"/>
  <c r="L78" i="58"/>
  <c r="L8" i="64"/>
  <c r="L73" i="58"/>
  <c r="I8" i="64"/>
  <c r="I73" i="58"/>
  <c r="K8" i="64"/>
  <c r="K73" i="58"/>
  <c r="G8" i="64"/>
  <c r="G73" i="58"/>
  <c r="H8" i="64"/>
  <c r="H73" i="58"/>
  <c r="E8" i="64"/>
  <c r="E73" i="58"/>
  <c r="F8" i="64"/>
  <c r="F73" i="58"/>
  <c r="G22" i="50"/>
  <c r="K9" i="64"/>
  <c r="K74" i="58"/>
  <c r="G9" i="64"/>
  <c r="G74" i="58"/>
  <c r="J9" i="64"/>
  <c r="J74" i="58"/>
  <c r="C9" i="64"/>
  <c r="C74" i="58"/>
  <c r="E9" i="64"/>
  <c r="E74" i="58"/>
  <c r="H9" i="64"/>
  <c r="H74" i="58"/>
  <c r="I9" i="64"/>
  <c r="I74" i="58"/>
  <c r="F9" i="64"/>
  <c r="F74" i="58"/>
  <c r="C16" i="58"/>
  <c r="J40" i="50"/>
  <c r="J41" i="50" s="1"/>
  <c r="L13" i="64"/>
  <c r="I22" i="50"/>
  <c r="I23" i="50" s="1"/>
  <c r="K16" i="58"/>
  <c r="F20" i="63"/>
  <c r="F26" i="63" s="1"/>
  <c r="D18" i="60" s="1"/>
  <c r="K20" i="63"/>
  <c r="K26" i="63" s="1"/>
  <c r="I18" i="60" s="1"/>
  <c r="G16" i="58"/>
  <c r="L20" i="63"/>
  <c r="L26" i="63" s="1"/>
  <c r="J18" i="60" s="1"/>
  <c r="I20" i="50"/>
  <c r="F16" i="58"/>
  <c r="J20" i="50"/>
  <c r="J56" i="50" s="1"/>
  <c r="M20" i="63"/>
  <c r="H16" i="58"/>
  <c r="J16" i="58"/>
  <c r="E16" i="58"/>
  <c r="E4" i="63"/>
  <c r="M4" i="63"/>
  <c r="M10" i="63" s="1"/>
  <c r="I20" i="63"/>
  <c r="I26" i="63" s="1"/>
  <c r="G18" i="60" s="1"/>
  <c r="J20" i="63"/>
  <c r="J26" i="63" s="1"/>
  <c r="H18" i="60" s="1"/>
  <c r="I16" i="58"/>
  <c r="D14" i="58"/>
  <c r="D25" i="58" s="1"/>
  <c r="H20" i="63"/>
  <c r="H26" i="63" s="1"/>
  <c r="F18" i="60" s="1"/>
  <c r="G20" i="63"/>
  <c r="G26" i="63" s="1"/>
  <c r="E18" i="60" s="1"/>
  <c r="P47" i="57"/>
  <c r="S47" i="57"/>
  <c r="H77" i="50"/>
  <c r="K77" i="50" s="1"/>
  <c r="H39" i="50"/>
  <c r="G59" i="68" l="1"/>
  <c r="AD59" i="68" s="1"/>
  <c r="AD58" i="68"/>
  <c r="N25" i="58"/>
  <c r="O24" i="58" s="1"/>
  <c r="D20" i="63"/>
  <c r="D26" i="63" s="1"/>
  <c r="B18" i="60" s="1"/>
  <c r="G20" i="50"/>
  <c r="G56" i="50" s="1"/>
  <c r="G57" i="50" s="1"/>
  <c r="C39" i="58"/>
  <c r="C40" i="58" s="1"/>
  <c r="C8" i="64"/>
  <c r="I27" i="58"/>
  <c r="K26" i="68" s="1"/>
  <c r="I39" i="58"/>
  <c r="K28" i="68" s="1"/>
  <c r="E27" i="58"/>
  <c r="G26" i="68" s="1"/>
  <c r="G27" i="68" s="1"/>
  <c r="E39" i="58"/>
  <c r="G28" i="68" s="1"/>
  <c r="K27" i="58"/>
  <c r="K39" i="58"/>
  <c r="J27" i="58"/>
  <c r="L26" i="68" s="1"/>
  <c r="J39" i="58"/>
  <c r="L28" i="68" s="1"/>
  <c r="H27" i="58"/>
  <c r="J26" i="68" s="1"/>
  <c r="H39" i="58"/>
  <c r="J28" i="68" s="1"/>
  <c r="F27" i="58"/>
  <c r="H26" i="68" s="1"/>
  <c r="F39" i="58"/>
  <c r="H28" i="68" s="1"/>
  <c r="G27" i="58"/>
  <c r="I26" i="68" s="1"/>
  <c r="I27" i="68" s="1"/>
  <c r="G39" i="58"/>
  <c r="I28" i="68" s="1"/>
  <c r="D39" i="58"/>
  <c r="D15" i="64" s="1"/>
  <c r="C27" i="58"/>
  <c r="K16" i="60"/>
  <c r="D8" i="64"/>
  <c r="D73" i="58"/>
  <c r="D4" i="63"/>
  <c r="D10" i="64"/>
  <c r="D75" i="58"/>
  <c r="L10" i="64"/>
  <c r="L75" i="58"/>
  <c r="J24" i="50"/>
  <c r="H24" i="50"/>
  <c r="H25" i="50" s="1"/>
  <c r="L40" i="58"/>
  <c r="L15" i="64"/>
  <c r="J26" i="50"/>
  <c r="J4" i="63"/>
  <c r="J10" i="63" s="1"/>
  <c r="L4" i="63"/>
  <c r="L10" i="63" s="1"/>
  <c r="Q23" i="57"/>
  <c r="Q38" i="57"/>
  <c r="J17" i="58" s="1"/>
  <c r="J28" i="58" s="1"/>
  <c r="Q27" i="57"/>
  <c r="F17" i="58" s="1"/>
  <c r="F28" i="58" s="1"/>
  <c r="Q31" i="57"/>
  <c r="H17" i="58" s="1"/>
  <c r="F4" i="63"/>
  <c r="G4" i="63"/>
  <c r="G10" i="63" s="1"/>
  <c r="H4" i="63"/>
  <c r="T38" i="57"/>
  <c r="J19" i="58" s="1"/>
  <c r="T27" i="57"/>
  <c r="F19" i="58" s="1"/>
  <c r="T31" i="57"/>
  <c r="H19" i="58" s="1"/>
  <c r="T23" i="57"/>
  <c r="C19" i="58" s="1"/>
  <c r="H20" i="50"/>
  <c r="E20" i="63"/>
  <c r="E26" i="63" s="1"/>
  <c r="C18" i="60" s="1"/>
  <c r="E31" i="63"/>
  <c r="C20" i="60" s="1"/>
  <c r="E10" i="63"/>
  <c r="K4" i="63"/>
  <c r="K10" i="63" s="1"/>
  <c r="I4" i="63"/>
  <c r="I56" i="50"/>
  <c r="I57" i="50" s="1"/>
  <c r="I21" i="50"/>
  <c r="I39" i="50"/>
  <c r="G23" i="50"/>
  <c r="G21" i="50"/>
  <c r="M26" i="63"/>
  <c r="K18" i="60" s="1"/>
  <c r="F60" i="58" l="1"/>
  <c r="H38" i="68"/>
  <c r="H39" i="68" s="1"/>
  <c r="I31" i="68"/>
  <c r="I76" i="68" s="1"/>
  <c r="I29" i="68"/>
  <c r="I30" i="68"/>
  <c r="J29" i="68"/>
  <c r="J30" i="68"/>
  <c r="J31" i="68"/>
  <c r="J76" i="68" s="1"/>
  <c r="K29" i="68"/>
  <c r="K31" i="68"/>
  <c r="K76" i="68" s="1"/>
  <c r="K30" i="68"/>
  <c r="J60" i="58"/>
  <c r="L38" i="68"/>
  <c r="L39" i="68" s="1"/>
  <c r="J27" i="68"/>
  <c r="K27" i="68"/>
  <c r="H29" i="68"/>
  <c r="H31" i="68"/>
  <c r="H76" i="68" s="1"/>
  <c r="H30" i="68"/>
  <c r="L31" i="68"/>
  <c r="L76" i="68" s="1"/>
  <c r="L30" i="68"/>
  <c r="L29" i="68"/>
  <c r="G29" i="68"/>
  <c r="G30" i="68"/>
  <c r="G31" i="68"/>
  <c r="G76" i="68" s="1"/>
  <c r="H27" i="68"/>
  <c r="L27" i="68"/>
  <c r="C10" i="64"/>
  <c r="N27" i="58"/>
  <c r="O26" i="58" s="1"/>
  <c r="G24" i="50"/>
  <c r="G25" i="50" s="1"/>
  <c r="G26" i="50"/>
  <c r="G29" i="50" s="1"/>
  <c r="C75" i="58"/>
  <c r="C15" i="64"/>
  <c r="E16" i="60"/>
  <c r="C16" i="60"/>
  <c r="C21" i="60" s="1"/>
  <c r="I16" i="60"/>
  <c r="J16" i="60"/>
  <c r="H16" i="60"/>
  <c r="J11" i="64"/>
  <c r="J76" i="58"/>
  <c r="F11" i="64"/>
  <c r="F76" i="58"/>
  <c r="G10" i="64"/>
  <c r="G75" i="58"/>
  <c r="K10" i="64"/>
  <c r="K75" i="58"/>
  <c r="I10" i="64"/>
  <c r="I75" i="58"/>
  <c r="J10" i="64"/>
  <c r="J75" i="58"/>
  <c r="H10" i="64"/>
  <c r="H75" i="58"/>
  <c r="L51" i="58"/>
  <c r="F10" i="64"/>
  <c r="F75" i="58"/>
  <c r="E10" i="64"/>
  <c r="E75" i="58"/>
  <c r="G40" i="58"/>
  <c r="I32" i="68" s="1"/>
  <c r="G15" i="64"/>
  <c r="H40" i="58"/>
  <c r="J32" i="68" s="1"/>
  <c r="H15" i="64"/>
  <c r="K40" i="58"/>
  <c r="K15" i="64"/>
  <c r="I26" i="50"/>
  <c r="I40" i="58"/>
  <c r="K32" i="68" s="1"/>
  <c r="I15" i="64"/>
  <c r="L16" i="64"/>
  <c r="J30" i="50"/>
  <c r="I24" i="50"/>
  <c r="I25" i="50" s="1"/>
  <c r="D40" i="58"/>
  <c r="H26" i="50"/>
  <c r="F40" i="58"/>
  <c r="H32" i="68" s="1"/>
  <c r="F15" i="64"/>
  <c r="E40" i="58"/>
  <c r="G32" i="68" s="1"/>
  <c r="E15" i="64"/>
  <c r="C16" i="64"/>
  <c r="G30" i="50"/>
  <c r="J40" i="58"/>
  <c r="L32" i="68" s="1"/>
  <c r="J15" i="64"/>
  <c r="H30" i="58"/>
  <c r="J42" i="68" s="1"/>
  <c r="J43" i="68" s="1"/>
  <c r="C30" i="58"/>
  <c r="J30" i="58"/>
  <c r="L42" i="68" s="1"/>
  <c r="L43" i="68" s="1"/>
  <c r="F30" i="58"/>
  <c r="H42" i="68" s="1"/>
  <c r="H43" i="68" s="1"/>
  <c r="H28" i="58"/>
  <c r="L31" i="63"/>
  <c r="J20" i="60" s="1"/>
  <c r="J31" i="63"/>
  <c r="H20" i="60" s="1"/>
  <c r="I10" i="63"/>
  <c r="I31" i="63"/>
  <c r="G20" i="60" s="1"/>
  <c r="H10" i="63"/>
  <c r="H31" i="63"/>
  <c r="F20" i="60" s="1"/>
  <c r="F10" i="63"/>
  <c r="F31" i="63"/>
  <c r="D20" i="60" s="1"/>
  <c r="J18" i="58"/>
  <c r="H18" i="58"/>
  <c r="H29" i="58" s="1"/>
  <c r="J40" i="68" s="1"/>
  <c r="J41" i="68" s="1"/>
  <c r="K31" i="63"/>
  <c r="I20" i="60" s="1"/>
  <c r="G31" i="63"/>
  <c r="H21" i="50"/>
  <c r="H56" i="50"/>
  <c r="F18" i="58"/>
  <c r="F29" i="58" s="1"/>
  <c r="H40" i="68" s="1"/>
  <c r="H41" i="68" s="1"/>
  <c r="Q47" i="57"/>
  <c r="C17" i="58"/>
  <c r="C28" i="58" s="1"/>
  <c r="T47" i="57"/>
  <c r="J23" i="50"/>
  <c r="D10" i="63"/>
  <c r="B16" i="60" s="1"/>
  <c r="D31" i="63"/>
  <c r="B20" i="60" s="1"/>
  <c r="J57" i="50"/>
  <c r="J21" i="50"/>
  <c r="T76" i="68" l="1"/>
  <c r="M76" i="68"/>
  <c r="K33" i="68"/>
  <c r="K34" i="68"/>
  <c r="K75" i="68" s="1"/>
  <c r="H60" i="58"/>
  <c r="J38" i="68"/>
  <c r="H33" i="68"/>
  <c r="H34" i="68"/>
  <c r="J33" i="68"/>
  <c r="J34" i="68"/>
  <c r="K74" i="68"/>
  <c r="G33" i="68"/>
  <c r="G78" i="68" s="1"/>
  <c r="G34" i="68"/>
  <c r="G75" i="68" s="1"/>
  <c r="I33" i="68"/>
  <c r="I78" i="68" s="1"/>
  <c r="I34" i="68"/>
  <c r="I74" i="68"/>
  <c r="K78" i="68"/>
  <c r="I75" i="68"/>
  <c r="L33" i="68"/>
  <c r="L34" i="68"/>
  <c r="G74" i="68"/>
  <c r="N30" i="58"/>
  <c r="C60" i="58"/>
  <c r="N28" i="58"/>
  <c r="J29" i="58"/>
  <c r="M10" i="66"/>
  <c r="M9" i="66"/>
  <c r="G27" i="50"/>
  <c r="G28" i="50"/>
  <c r="J21" i="60"/>
  <c r="J22" i="60" s="1"/>
  <c r="J23" i="60" s="1"/>
  <c r="F16" i="60"/>
  <c r="F21" i="60" s="1"/>
  <c r="F22" i="60" s="1"/>
  <c r="F23" i="60" s="1"/>
  <c r="I65" i="68" s="1"/>
  <c r="D16" i="60"/>
  <c r="D21" i="60" s="1"/>
  <c r="D22" i="60" s="1"/>
  <c r="D23" i="60" s="1"/>
  <c r="G65" i="68" s="1"/>
  <c r="G16" i="60"/>
  <c r="H21" i="60"/>
  <c r="H22" i="60" s="1"/>
  <c r="H23" i="60" s="1"/>
  <c r="K65" i="68" s="1"/>
  <c r="J78" i="58"/>
  <c r="C11" i="64"/>
  <c r="C76" i="58"/>
  <c r="F78" i="58"/>
  <c r="H76" i="58"/>
  <c r="H78" i="58"/>
  <c r="H12" i="64"/>
  <c r="H77" i="58"/>
  <c r="F12" i="64"/>
  <c r="F77" i="58"/>
  <c r="C78" i="58"/>
  <c r="D51" i="58"/>
  <c r="K51" i="58"/>
  <c r="E51" i="58"/>
  <c r="I51" i="58"/>
  <c r="G51" i="58"/>
  <c r="J13" i="64"/>
  <c r="H27" i="50"/>
  <c r="H28" i="50"/>
  <c r="H29" i="50"/>
  <c r="H74" i="50" s="1"/>
  <c r="F13" i="64"/>
  <c r="E16" i="64"/>
  <c r="I27" i="50"/>
  <c r="I29" i="50"/>
  <c r="I28" i="50"/>
  <c r="H16" i="64"/>
  <c r="G16" i="64"/>
  <c r="H11" i="64"/>
  <c r="H13" i="64"/>
  <c r="G31" i="50"/>
  <c r="G32" i="50"/>
  <c r="F16" i="64"/>
  <c r="G40" i="50"/>
  <c r="G41" i="50" s="1"/>
  <c r="C13" i="64"/>
  <c r="J16" i="64"/>
  <c r="D16" i="64"/>
  <c r="H30" i="50"/>
  <c r="I16" i="64"/>
  <c r="I30" i="50"/>
  <c r="K16" i="64"/>
  <c r="C18" i="58"/>
  <c r="C29" i="58" s="1"/>
  <c r="G36" i="50"/>
  <c r="G37" i="50" s="1"/>
  <c r="G14" i="63"/>
  <c r="G16" i="63" s="1"/>
  <c r="E17" i="60" s="1"/>
  <c r="E20" i="60"/>
  <c r="V56" i="50"/>
  <c r="H57" i="50"/>
  <c r="V57" i="50" s="1"/>
  <c r="I14" i="63"/>
  <c r="I16" i="63" s="1"/>
  <c r="G17" i="60" s="1"/>
  <c r="K14" i="63"/>
  <c r="K16" i="63" s="1"/>
  <c r="I17" i="60" s="1"/>
  <c r="I21" i="60" s="1"/>
  <c r="I22" i="60" s="1"/>
  <c r="I23" i="60" s="1"/>
  <c r="L65" i="68" s="1"/>
  <c r="C22" i="60"/>
  <c r="C23" i="60" s="1"/>
  <c r="J25" i="50"/>
  <c r="J39" i="50"/>
  <c r="M31" i="63"/>
  <c r="K20" i="60" s="1"/>
  <c r="J27" i="50"/>
  <c r="J77" i="58" l="1"/>
  <c r="L40" i="68"/>
  <c r="J39" i="68"/>
  <c r="N29" i="58"/>
  <c r="O28" i="58" s="1"/>
  <c r="J12" i="64"/>
  <c r="H9" i="66"/>
  <c r="H10" i="66"/>
  <c r="I63" i="50"/>
  <c r="L24" i="66"/>
  <c r="L25" i="66" s="1"/>
  <c r="L9" i="66"/>
  <c r="L10" i="66"/>
  <c r="F9" i="66"/>
  <c r="F10" i="66"/>
  <c r="J10" i="66"/>
  <c r="J9" i="66"/>
  <c r="K24" i="66"/>
  <c r="K25" i="66" s="1"/>
  <c r="E10" i="66"/>
  <c r="E9" i="66"/>
  <c r="J24" i="66"/>
  <c r="J25" i="66" s="1"/>
  <c r="M13" i="66"/>
  <c r="M11" i="66"/>
  <c r="H63" i="50"/>
  <c r="E24" i="66"/>
  <c r="E25" i="66" s="1"/>
  <c r="H24" i="66"/>
  <c r="H25" i="66" s="1"/>
  <c r="F24" i="66"/>
  <c r="F25" i="66" s="1"/>
  <c r="G21" i="60"/>
  <c r="G22" i="60" s="1"/>
  <c r="G23" i="60" s="1"/>
  <c r="J65" i="68" s="1"/>
  <c r="C12" i="64"/>
  <c r="C77" i="58"/>
  <c r="I31" i="50"/>
  <c r="I32" i="50"/>
  <c r="H31" i="50"/>
  <c r="H32" i="50"/>
  <c r="H73" i="50" s="1"/>
  <c r="E21" i="60"/>
  <c r="E22" i="60" s="1"/>
  <c r="E23" i="60" s="1"/>
  <c r="H65" i="68" s="1"/>
  <c r="F43" i="58"/>
  <c r="D14" i="63"/>
  <c r="D16" i="63" s="1"/>
  <c r="B17" i="60" s="1"/>
  <c r="B21" i="60" s="1"/>
  <c r="B22" i="60" s="1"/>
  <c r="B23" i="60" s="1"/>
  <c r="K21" i="60"/>
  <c r="K22" i="60" s="1"/>
  <c r="K23" i="60" s="1"/>
  <c r="J28" i="50"/>
  <c r="J29" i="50"/>
  <c r="J74" i="50" s="1"/>
  <c r="F19" i="64" l="1"/>
  <c r="H48" i="68"/>
  <c r="L41" i="68"/>
  <c r="G24" i="66"/>
  <c r="G25" i="66" s="1"/>
  <c r="J13" i="66"/>
  <c r="J11" i="66"/>
  <c r="F13" i="66"/>
  <c r="F11" i="66"/>
  <c r="H13" i="66"/>
  <c r="H11" i="66"/>
  <c r="G63" i="50"/>
  <c r="D24" i="66"/>
  <c r="D25" i="66" s="1"/>
  <c r="I24" i="66"/>
  <c r="I25" i="66" s="1"/>
  <c r="E13" i="66"/>
  <c r="E11" i="66"/>
  <c r="L13" i="66"/>
  <c r="L11" i="66"/>
  <c r="J63" i="50"/>
  <c r="M24" i="66"/>
  <c r="M25" i="66" s="1"/>
  <c r="F51" i="58"/>
  <c r="H43" i="58"/>
  <c r="G38" i="50"/>
  <c r="G39" i="50" s="1"/>
  <c r="J43" i="58"/>
  <c r="J31" i="50"/>
  <c r="J19" i="64" l="1"/>
  <c r="L48" i="68"/>
  <c r="H19" i="64"/>
  <c r="J48" i="68"/>
  <c r="H49" i="68"/>
  <c r="H78" i="68" s="1"/>
  <c r="H50" i="68"/>
  <c r="H75" i="68" s="1"/>
  <c r="H74" i="68"/>
  <c r="G10" i="66"/>
  <c r="G11" i="66" s="1"/>
  <c r="N25" i="66"/>
  <c r="J51" i="58"/>
  <c r="H51" i="58"/>
  <c r="C43" i="58"/>
  <c r="C19" i="64" s="1"/>
  <c r="G42" i="50"/>
  <c r="J32" i="50"/>
  <c r="J73" i="50" s="1"/>
  <c r="E26" i="46"/>
  <c r="F20" i="46"/>
  <c r="J7" i="46" s="1"/>
  <c r="F18" i="46"/>
  <c r="L6" i="46" s="1"/>
  <c r="F13" i="46"/>
  <c r="J6" i="46" s="1"/>
  <c r="F9" i="46"/>
  <c r="J5" i="46" s="1"/>
  <c r="F7" i="46"/>
  <c r="L4" i="46" s="1"/>
  <c r="L5" i="46"/>
  <c r="F5" i="46"/>
  <c r="L7" i="46" s="1"/>
  <c r="F4" i="46"/>
  <c r="J4" i="46" s="1"/>
  <c r="L50" i="68" l="1"/>
  <c r="L75" i="68" s="1"/>
  <c r="L49" i="68"/>
  <c r="L78" i="68" s="1"/>
  <c r="L74" i="68"/>
  <c r="J49" i="68"/>
  <c r="J78" i="68" s="1"/>
  <c r="T78" i="68" s="1"/>
  <c r="J50" i="68"/>
  <c r="J75" i="68" s="1"/>
  <c r="M75" i="68" s="1"/>
  <c r="J74" i="68"/>
  <c r="M74" i="68" s="1"/>
  <c r="I10" i="66"/>
  <c r="I11" i="66" s="1"/>
  <c r="K10" i="66"/>
  <c r="K11" i="66" s="1"/>
  <c r="M4" i="46"/>
  <c r="C51" i="58"/>
  <c r="N51" i="58" s="1"/>
  <c r="L8" i="58" s="1"/>
  <c r="G46" i="50"/>
  <c r="M7" i="46"/>
  <c r="G45" i="50"/>
  <c r="G74" i="50" s="1"/>
  <c r="G43" i="50"/>
  <c r="G44" i="50"/>
  <c r="M5" i="46"/>
  <c r="M6" i="46"/>
  <c r="F26" i="46"/>
  <c r="T75" i="68" l="1"/>
  <c r="D10" i="66"/>
  <c r="D11" i="66" s="1"/>
  <c r="N11" i="66" s="1"/>
  <c r="G47" i="50"/>
  <c r="G48" i="50"/>
  <c r="G73" i="50" s="1"/>
  <c r="M8" i="46"/>
  <c r="E47" i="6"/>
  <c r="E37" i="6"/>
  <c r="E21" i="6"/>
  <c r="E25" i="6" s="1"/>
  <c r="E24" i="6" s="1"/>
  <c r="E17" i="6"/>
  <c r="E15" i="6"/>
  <c r="E19" i="6" s="1"/>
  <c r="E13" i="6"/>
  <c r="E12" i="6"/>
  <c r="E47" i="5"/>
  <c r="E37" i="5"/>
  <c r="E27" i="5"/>
  <c r="E25" i="5" s="1"/>
  <c r="E21" i="5"/>
  <c r="E23" i="5" s="1"/>
  <c r="E19" i="5"/>
  <c r="E18" i="5"/>
  <c r="E17" i="5"/>
  <c r="E16" i="5"/>
  <c r="E13" i="5"/>
  <c r="E12" i="5"/>
  <c r="G11" i="5" l="1"/>
  <c r="E22" i="5"/>
  <c r="E18" i="6"/>
  <c r="E23" i="6"/>
  <c r="E22" i="6"/>
  <c r="E29" i="5"/>
  <c r="E24" i="5"/>
  <c r="E16" i="6"/>
  <c r="G34" i="19"/>
  <c r="I34" i="19" s="1"/>
  <c r="H34" i="19" s="1"/>
  <c r="C34" i="19"/>
  <c r="G32" i="19"/>
  <c r="C32" i="19"/>
  <c r="I32" i="19" s="1"/>
  <c r="H32" i="19" s="1"/>
  <c r="G30" i="19"/>
  <c r="C30" i="19"/>
  <c r="E30" i="19" s="1"/>
  <c r="C29" i="19"/>
  <c r="D29" i="19" s="1"/>
  <c r="J29" i="19" s="1"/>
  <c r="I29" i="19" s="1"/>
  <c r="G27" i="19"/>
  <c r="C27" i="19"/>
  <c r="E27" i="19" s="1"/>
  <c r="G25" i="19"/>
  <c r="G24" i="19"/>
  <c r="G23" i="19"/>
  <c r="C23" i="19"/>
  <c r="D23" i="19" s="1"/>
  <c r="F22" i="19"/>
  <c r="C20" i="19"/>
  <c r="D20" i="19" s="1"/>
  <c r="C19" i="19"/>
  <c r="D19" i="19" s="1"/>
  <c r="F18" i="19"/>
  <c r="F20" i="19" s="1"/>
  <c r="C18" i="19"/>
  <c r="G16" i="19"/>
  <c r="C16" i="19"/>
  <c r="D16" i="19" s="1"/>
  <c r="E15" i="19"/>
  <c r="C15" i="19"/>
  <c r="F14" i="19"/>
  <c r="F15" i="19" s="1"/>
  <c r="C14" i="19"/>
  <c r="H14" i="19" s="1"/>
  <c r="G12" i="19"/>
  <c r="C12" i="19"/>
  <c r="D12" i="19" s="1"/>
  <c r="J12" i="19" s="1"/>
  <c r="G11" i="19"/>
  <c r="C11" i="19"/>
  <c r="D11" i="19" s="1"/>
  <c r="G9" i="19"/>
  <c r="C9" i="19"/>
  <c r="G8" i="19"/>
  <c r="C8" i="19"/>
  <c r="G7" i="19"/>
  <c r="C7" i="19"/>
  <c r="I7" i="19" s="1"/>
  <c r="H7" i="19" s="1"/>
  <c r="E48" i="4"/>
  <c r="E47" i="4"/>
  <c r="E37" i="4"/>
  <c r="E25" i="4"/>
  <c r="E24" i="4"/>
  <c r="E23" i="4"/>
  <c r="E22" i="4"/>
  <c r="E15" i="4"/>
  <c r="E19" i="4" s="1"/>
  <c r="E13" i="4"/>
  <c r="E12" i="4"/>
  <c r="E12" i="19" l="1"/>
  <c r="K12" i="19" s="1"/>
  <c r="I8" i="19"/>
  <c r="H8" i="19" s="1"/>
  <c r="L23" i="19"/>
  <c r="E16" i="4"/>
  <c r="E29" i="19"/>
  <c r="K29" i="19" s="1"/>
  <c r="H18" i="19"/>
  <c r="P5" i="19" s="1"/>
  <c r="P13" i="19" s="1"/>
  <c r="K15" i="19"/>
  <c r="D27" i="19"/>
  <c r="H29" i="19"/>
  <c r="Q12" i="19"/>
  <c r="P12" i="19" s="1"/>
  <c r="K23" i="19"/>
  <c r="J23" i="19" s="1"/>
  <c r="L12" i="19"/>
  <c r="E27" i="4"/>
  <c r="E29" i="4" s="1"/>
  <c r="H15" i="19"/>
  <c r="L27" i="19"/>
  <c r="M30" i="19"/>
  <c r="E18" i="4"/>
  <c r="E20" i="19"/>
  <c r="K20" i="19" s="1"/>
  <c r="E23" i="19"/>
  <c r="M23" i="19" s="1"/>
  <c r="M27" i="19"/>
  <c r="E17" i="4"/>
  <c r="I12" i="19"/>
  <c r="G14" i="19"/>
  <c r="I30" i="19"/>
  <c r="H30" i="19" s="1"/>
  <c r="E32" i="19"/>
  <c r="M32" i="19" s="1"/>
  <c r="J20" i="19"/>
  <c r="H20" i="19"/>
  <c r="G20" i="19"/>
  <c r="J11" i="19"/>
  <c r="L11" i="19"/>
  <c r="L16" i="19"/>
  <c r="K27" i="19"/>
  <c r="Q8" i="19"/>
  <c r="P8" i="19" s="1"/>
  <c r="I16" i="19"/>
  <c r="H16" i="19" s="1"/>
  <c r="M12" i="19"/>
  <c r="I27" i="19"/>
  <c r="H27" i="19" s="1"/>
  <c r="I9" i="19"/>
  <c r="H9" i="19" s="1"/>
  <c r="E11" i="19"/>
  <c r="K11" i="19" s="1"/>
  <c r="H12" i="19"/>
  <c r="D15" i="19"/>
  <c r="J15" i="19" s="1"/>
  <c r="E16" i="19"/>
  <c r="M16" i="19" s="1"/>
  <c r="F19" i="19"/>
  <c r="G22" i="19"/>
  <c r="I23" i="19"/>
  <c r="H23" i="19" s="1"/>
  <c r="D30" i="19"/>
  <c r="J30" i="19" s="1"/>
  <c r="D32" i="19"/>
  <c r="J32" i="19" s="1"/>
  <c r="H11" i="19"/>
  <c r="M29" i="19"/>
  <c r="L29" i="19" s="1"/>
  <c r="I11" i="19"/>
  <c r="I14" i="19"/>
  <c r="G15" i="19"/>
  <c r="G18" i="19"/>
  <c r="I18" i="19" s="1"/>
  <c r="E19" i="19"/>
  <c r="I35" i="19"/>
  <c r="J27" i="19" l="1"/>
  <c r="Q7" i="19"/>
  <c r="P7" i="19" s="1"/>
  <c r="H35" i="19"/>
  <c r="K19" i="19"/>
  <c r="H19" i="19"/>
  <c r="J19" i="19"/>
  <c r="G19" i="19"/>
  <c r="Q5" i="19"/>
  <c r="Q13" i="19" s="1"/>
  <c r="Q6" i="19"/>
  <c r="L32" i="19"/>
  <c r="K32" i="19" s="1"/>
  <c r="K16" i="19"/>
  <c r="J16" i="19" s="1"/>
  <c r="I15" i="19"/>
  <c r="L15" i="19"/>
  <c r="M15" i="19"/>
  <c r="M20" i="19"/>
  <c r="L20" i="19"/>
  <c r="I20" i="19"/>
  <c r="Q11" i="19" s="1"/>
  <c r="P11" i="19" s="1"/>
  <c r="L30" i="19"/>
  <c r="K30" i="19" s="1"/>
  <c r="M11" i="19"/>
  <c r="M19" i="19" l="1"/>
  <c r="L19" i="19"/>
  <c r="I19" i="19"/>
  <c r="Q10" i="19" s="1"/>
  <c r="P10" i="19" s="1"/>
  <c r="Q9" i="19" s="1"/>
  <c r="P9" i="19" s="1"/>
  <c r="M35" i="19"/>
  <c r="L35" i="19" s="1"/>
  <c r="K35" i="19" s="1"/>
  <c r="J35" i="19" s="1"/>
  <c r="I43" i="50"/>
  <c r="I45" i="50"/>
  <c r="I74" i="50" s="1"/>
  <c r="K74" i="50" s="1"/>
  <c r="I48" i="50"/>
  <c r="I47" i="50"/>
  <c r="I44" i="50"/>
  <c r="I73" i="50" l="1"/>
  <c r="K73" i="50" s="1"/>
  <c r="E35" i="58"/>
  <c r="F7" i="66" s="1"/>
  <c r="I18" i="50"/>
  <c r="H18" i="50"/>
  <c r="J18" i="50"/>
  <c r="G18" i="50"/>
  <c r="G72" i="50" l="1"/>
  <c r="H72" i="50"/>
  <c r="J72" i="50"/>
  <c r="I72" i="50"/>
  <c r="F14" i="66"/>
  <c r="F15" i="66" s="1"/>
  <c r="F8" i="66"/>
  <c r="E49" i="58"/>
  <c r="E57" i="58" s="1"/>
  <c r="G18" i="68" s="1"/>
  <c r="H19" i="50"/>
  <c r="H76" i="50" s="1"/>
  <c r="L35" i="58"/>
  <c r="M7" i="66" s="1"/>
  <c r="H35" i="58"/>
  <c r="I7" i="66" s="1"/>
  <c r="F35" i="58"/>
  <c r="G7" i="66" s="1"/>
  <c r="C35" i="58"/>
  <c r="D7" i="66" s="1"/>
  <c r="G35" i="58"/>
  <c r="H7" i="66" s="1"/>
  <c r="K35" i="58"/>
  <c r="L7" i="66" s="1"/>
  <c r="D35" i="58"/>
  <c r="E7" i="66" s="1"/>
  <c r="I35" i="58"/>
  <c r="J7" i="66" s="1"/>
  <c r="J35" i="58"/>
  <c r="K7" i="66" s="1"/>
  <c r="G7" i="68" l="1"/>
  <c r="N18" i="68"/>
  <c r="G16" i="68"/>
  <c r="G15" i="68"/>
  <c r="G19" i="68"/>
  <c r="K14" i="66"/>
  <c r="K15" i="66" s="1"/>
  <c r="K8" i="66"/>
  <c r="M8" i="66"/>
  <c r="M14" i="66"/>
  <c r="M15" i="66" s="1"/>
  <c r="I14" i="66"/>
  <c r="I15" i="66" s="1"/>
  <c r="I8" i="66"/>
  <c r="J8" i="66"/>
  <c r="J14" i="66"/>
  <c r="J15" i="66" s="1"/>
  <c r="D8" i="66"/>
  <c r="D14" i="66"/>
  <c r="D15" i="66" s="1"/>
  <c r="H14" i="66"/>
  <c r="H15" i="66" s="1"/>
  <c r="H8" i="66"/>
  <c r="L14" i="66"/>
  <c r="L15" i="66" s="1"/>
  <c r="L8" i="66"/>
  <c r="E14" i="66"/>
  <c r="E15" i="66" s="1"/>
  <c r="E8" i="66"/>
  <c r="G14" i="66"/>
  <c r="G15" i="66" s="1"/>
  <c r="G8" i="66"/>
  <c r="H49" i="58"/>
  <c r="H57" i="58" s="1"/>
  <c r="J18" i="68" s="1"/>
  <c r="D49" i="58"/>
  <c r="D57" i="58" s="1"/>
  <c r="H16" i="50" s="1"/>
  <c r="M16" i="50" s="1"/>
  <c r="E54" i="58"/>
  <c r="K49" i="58"/>
  <c r="K57" i="58" s="1"/>
  <c r="I16" i="50" s="1"/>
  <c r="N16" i="50" s="1"/>
  <c r="F49" i="58"/>
  <c r="F57" i="58" s="1"/>
  <c r="H18" i="68" s="1"/>
  <c r="I49" i="58"/>
  <c r="I57" i="58" s="1"/>
  <c r="K18" i="68" s="1"/>
  <c r="C49" i="58"/>
  <c r="J49" i="58"/>
  <c r="J57" i="58" s="1"/>
  <c r="L18" i="68" s="1"/>
  <c r="G49" i="58"/>
  <c r="G57" i="58" s="1"/>
  <c r="I18" i="68" s="1"/>
  <c r="L49" i="58"/>
  <c r="L57" i="58" s="1"/>
  <c r="J16" i="50" s="1"/>
  <c r="O16" i="50" s="1"/>
  <c r="V55" i="50"/>
  <c r="J19" i="50"/>
  <c r="J76" i="50" s="1"/>
  <c r="I19" i="50"/>
  <c r="I76" i="50" s="1"/>
  <c r="G19" i="50"/>
  <c r="G76" i="50" s="1"/>
  <c r="K76" i="50" s="1"/>
  <c r="L15" i="68" l="1"/>
  <c r="S18" i="68"/>
  <c r="L7" i="68"/>
  <c r="L19" i="68"/>
  <c r="L16" i="68"/>
  <c r="K7" i="68"/>
  <c r="R18" i="68"/>
  <c r="K15" i="68"/>
  <c r="K16" i="68"/>
  <c r="K19" i="68"/>
  <c r="G8" i="68"/>
  <c r="N7" i="68"/>
  <c r="N70" i="68" s="1"/>
  <c r="G9" i="68"/>
  <c r="I15" i="68"/>
  <c r="P18" i="68"/>
  <c r="I19" i="68"/>
  <c r="I7" i="68"/>
  <c r="I16" i="68"/>
  <c r="H15" i="68"/>
  <c r="O18" i="68"/>
  <c r="H16" i="68"/>
  <c r="H19" i="68"/>
  <c r="H7" i="68"/>
  <c r="J15" i="68"/>
  <c r="Q18" i="68"/>
  <c r="J19" i="68"/>
  <c r="J16" i="68"/>
  <c r="J7" i="68"/>
  <c r="D3" i="66"/>
  <c r="I7" i="50"/>
  <c r="N7" i="50" s="1"/>
  <c r="N68" i="50" s="1"/>
  <c r="I13" i="50"/>
  <c r="I14" i="50"/>
  <c r="J7" i="50"/>
  <c r="O7" i="50" s="1"/>
  <c r="O68" i="50" s="1"/>
  <c r="J13" i="50"/>
  <c r="J14" i="50"/>
  <c r="H7" i="50"/>
  <c r="M7" i="50" s="1"/>
  <c r="M68" i="50" s="1"/>
  <c r="H13" i="50"/>
  <c r="H14" i="50"/>
  <c r="N49" i="58"/>
  <c r="L6" i="58" s="1"/>
  <c r="N15" i="66"/>
  <c r="C54" i="58"/>
  <c r="C57" i="58"/>
  <c r="G16" i="50" s="1"/>
  <c r="L16" i="50" s="1"/>
  <c r="N8" i="66"/>
  <c r="L54" i="58"/>
  <c r="I54" i="58"/>
  <c r="J54" i="58"/>
  <c r="K54" i="58"/>
  <c r="F54" i="58"/>
  <c r="D54" i="58"/>
  <c r="G54" i="58"/>
  <c r="H54" i="58"/>
  <c r="Q7" i="68" l="1"/>
  <c r="Q70" i="68" s="1"/>
  <c r="J8" i="68"/>
  <c r="J9" i="68"/>
  <c r="O7" i="68"/>
  <c r="O70" i="68" s="1"/>
  <c r="H9" i="68"/>
  <c r="H8" i="68"/>
  <c r="S7" i="68"/>
  <c r="S70" i="68" s="1"/>
  <c r="L9" i="68"/>
  <c r="L8" i="68"/>
  <c r="K9" i="68"/>
  <c r="R7" i="68"/>
  <c r="R70" i="68" s="1"/>
  <c r="K8" i="68"/>
  <c r="P7" i="68"/>
  <c r="P70" i="68" s="1"/>
  <c r="I8" i="68"/>
  <c r="I9" i="68"/>
  <c r="G13" i="50"/>
  <c r="G14" i="50"/>
  <c r="G7" i="50"/>
  <c r="L7" i="50" s="1"/>
  <c r="L68" i="50" s="1"/>
  <c r="N54" i="58"/>
  <c r="G6" i="58" s="1"/>
  <c r="I17" i="50"/>
  <c r="J17" i="50"/>
  <c r="H17" i="50"/>
  <c r="G17" i="50" l="1"/>
  <c r="E27" i="6"/>
  <c r="E2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loveneel.kataria</author>
  </authors>
  <commentList>
    <comment ref="D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loveneel.kataria:</t>
        </r>
        <r>
          <rPr>
            <sz val="9"/>
            <color indexed="81"/>
            <rFont val="Tahoma"/>
            <family val="2"/>
          </rPr>
          <t xml:space="preserve">
 As per my knowledge, SAN swiches are not available in DC power. If available in DC, please consider the same</t>
        </r>
      </text>
    </comment>
  </commentList>
</comments>
</file>

<file path=xl/sharedStrings.xml><?xml version="1.0" encoding="utf-8"?>
<sst xmlns="http://schemas.openxmlformats.org/spreadsheetml/2006/main" count="1105" uniqueCount="467">
  <si>
    <t>Purpose / Usage                Description   (Blade Architecture)</t>
  </si>
  <si>
    <t>-&gt;</t>
  </si>
  <si>
    <t>Rack Class R1</t>
  </si>
  <si>
    <t>Rack (42U), 15" LCD, Keyboard, Mouse, 8 port KVM Switch , 2x AC PDU</t>
  </si>
  <si>
    <t xml:space="preserve">  CAT6 Cable - 305 meters</t>
  </si>
  <si>
    <t>7ft Patch Cable with Connector</t>
  </si>
  <si>
    <t>Chassis/ Enclosure</t>
  </si>
  <si>
    <t>Chassis with PDU / DVD Drive / Redudant Fan Option / Management Option / KVM Console / Redudant Power Supply</t>
  </si>
  <si>
    <t>Gb Layer 2 Managed Ethernet Blade Switch</t>
  </si>
  <si>
    <t>8 / 24 port SAN Switch with 4 x 8GB SFP and 8 FC cables</t>
  </si>
  <si>
    <t>Total Application servers</t>
  </si>
  <si>
    <t>Intel Single CPU Octa core E56xx Processor / 16GB RAM</t>
  </si>
  <si>
    <t>Additional 32 GB RAM</t>
  </si>
  <si>
    <t>'Red Hat Enterprise Linux Server,Standard (upto 2 sockets)(Up to one Guest)</t>
  </si>
  <si>
    <t>FC HBA cards</t>
  </si>
  <si>
    <t>VMWare Software</t>
  </si>
  <si>
    <t xml:space="preserve">VMware vSphere 5 Standard for 1 processor </t>
  </si>
  <si>
    <t xml:space="preserve"> VMware vCenter Server 5 Standard for vSphere (Includes Orchestrator and Linked Mode)</t>
  </si>
  <si>
    <t xml:space="preserve">Support and Subscription for VMware vSphere 5 Standard for 1 processor - 1 year </t>
  </si>
  <si>
    <t>Support and Subscription for vCenter Server 5 Standard-1 years</t>
  </si>
  <si>
    <t>Back Up Class II: Backup Drive  - Single Slot with Tape Cartridge</t>
  </si>
  <si>
    <t>LTO-4 Tape Drive with Single  Slots</t>
  </si>
  <si>
    <t>5*Data Cartridge &amp; 1*Cleaning Cartridge</t>
  </si>
  <si>
    <t>Storage Class S3: External Storage (Mandatory for Cluster)</t>
  </si>
  <si>
    <t xml:space="preserve"> Storage with SAS Hard Disk</t>
  </si>
  <si>
    <t xml:space="preserve">FC storage </t>
  </si>
  <si>
    <t>600 GB-15K rpm SAS HDD</t>
  </si>
  <si>
    <t>Additional enclosure</t>
  </si>
  <si>
    <t>Stack</t>
  </si>
  <si>
    <t xml:space="preserve">Nextgen Sigtran Stack </t>
  </si>
  <si>
    <t>IP Load balancer</t>
  </si>
  <si>
    <t>Database Software Class D2</t>
  </si>
  <si>
    <t>OVERALL BILL OF MATERIAL PRICE</t>
  </si>
  <si>
    <t>Desired Qty</t>
  </si>
  <si>
    <t xml:space="preserve">Note: All Servers are available in AC Power,       Master Quote No :                                           Date of SOLUTION Creation : </t>
  </si>
  <si>
    <t>PRODUCT - SMSC, MMSC, USSD, WAP GW, PPG, Dbill</t>
  </si>
  <si>
    <t>SOLUTION FOR MTN</t>
  </si>
  <si>
    <t>'Red Hat Enterprise Linux Server,Standard (upto 2 sockets)(Up to one Guest) with HA</t>
  </si>
  <si>
    <t>500 Mbps</t>
  </si>
  <si>
    <t>IP Load balancer ( 500 Mbps)</t>
  </si>
  <si>
    <t>2 Gbps</t>
  </si>
  <si>
    <t>IP Load balancer ( 2 Gbps)</t>
  </si>
  <si>
    <t>Intel Single CPU Quad core E56xx Processor / 16GB RAM</t>
  </si>
  <si>
    <t>Blade Server Intel Single CPU Quad core servers E56xx Processor / 16 RAM / 2*600GB HDD /Raid Controller 1/0 / Quad NIC</t>
  </si>
  <si>
    <t>TERMS &amp; CONDITION</t>
  </si>
  <si>
    <t>Installation Charges                                                               - Minimum 20% or as Actual</t>
  </si>
  <si>
    <t>Best Available Support charges                                         - Extra as Actual</t>
  </si>
  <si>
    <t>CIF / DDU / DDP / All taxes &amp; levies / Octroi                       - Will be extra as applicable</t>
  </si>
  <si>
    <t>Warranty                                                                                   - As per manufacturer's guidelines</t>
  </si>
  <si>
    <t>Availability                                                                                - Date of delivery will be communicated upon receipt of PO</t>
  </si>
  <si>
    <t>Validity                                                                                      - 30 days from date of proposal</t>
  </si>
  <si>
    <t>Summary</t>
  </si>
  <si>
    <t>R1,LS3,A2,A2,S1,Back Up Class I,D2-B,LB3,Spares</t>
  </si>
  <si>
    <t>Note:</t>
  </si>
  <si>
    <t>Rack and other network elements are recommended with the perspective of completing the SOLUTION. However, if the Customer is willing to share the existing infrastructure, the same can be utilized.</t>
  </si>
  <si>
    <t>Power supply is considered as AC.</t>
  </si>
  <si>
    <t>Data retention policy is considered as 1 month of compressed data and 7 days of un-compressed data.</t>
  </si>
  <si>
    <t>Network type is considered as SIGTRAN.</t>
  </si>
  <si>
    <t>Global traffic management license</t>
  </si>
  <si>
    <t>DB servers (Oracle)</t>
  </si>
  <si>
    <t>MySQL with 1 year support</t>
  </si>
  <si>
    <t>Oracle with data guard license Enterprise Edition</t>
  </si>
  <si>
    <t>Oracle with data guard license- Enterprise Edition</t>
  </si>
  <si>
    <t>FC HBA Cards</t>
  </si>
  <si>
    <t>Blade Server Intel Single CPU Quad core servers E56xx Processor / 16 RAM / 2*300GB HDD /Raid Controller 1/0 / Quad NIC</t>
  </si>
  <si>
    <t>Blade Server Intel Single CPU Octa core servers E56xx Processor / 16 RAM / 2*300GB HDD (10K RPM) /Raid Controller 1/0 / Quad NIC</t>
  </si>
  <si>
    <t>Blade Server Intel Single CPU Octa core servers E56xx Processor / 16 RAM / 2*300GB HDD (10 K RPM) /Raid Controller 1/0 / Quad NIC</t>
  </si>
  <si>
    <t>Blade Server Intel Single CPU Octa core servers E56xx Processor / 16 RAM / 2*300GB HDD (10 K RPM)/Raid Controller 1/0 / Quad NIC</t>
  </si>
  <si>
    <t>OAM servers</t>
  </si>
  <si>
    <t>IP Load balancer ( 4 Gbps)</t>
  </si>
  <si>
    <t>4 Gbps</t>
  </si>
  <si>
    <t>jBoss App Platform</t>
  </si>
  <si>
    <t>jBoss  Application Platform – Standard  (1 Year Support)</t>
  </si>
  <si>
    <t>Additional 96 GB RAM</t>
  </si>
  <si>
    <t>Unit Cost</t>
  </si>
  <si>
    <t>AC powered HP P2000 FC storage / RAID 5</t>
  </si>
  <si>
    <t>Installation charges</t>
  </si>
  <si>
    <t>Integration charges</t>
  </si>
  <si>
    <t xml:space="preserve">Note: All Servers are available in AC Power,       Master Quote No :    SOLUTION-MTN-GROUP-SOL-JAS12-25                                       Date of SOLUTION Creation : </t>
  </si>
  <si>
    <t>Rack (42U), 15" LCD, Keyboard, Mouse, 8 port KVM Switch , 2x AC  32A PDU</t>
  </si>
  <si>
    <t>8 / 24 port SAN Switch with 8 x 8GB SFP and 8 FC cables</t>
  </si>
  <si>
    <t>Dual port FC HBA cards</t>
  </si>
  <si>
    <t>MySQL Pro with 1 year support</t>
  </si>
  <si>
    <t>AppDirector IP Load balancer ( 500 Mbps) with RPS</t>
  </si>
  <si>
    <t>Red Hat Enterprise Linux Server,Standard (upto 2 sockets)(Up to 1 Guests)/ RHEL HA</t>
  </si>
  <si>
    <t xml:space="preserve">DB servers </t>
  </si>
  <si>
    <t>DB servers/ OAM / Reporting servers</t>
  </si>
  <si>
    <t>Unit Support cost 2nd year (USD)</t>
  </si>
  <si>
    <t>Unit Support cost 3rd year (USD)</t>
  </si>
  <si>
    <t>Total AMC 2nd year (USD)</t>
  </si>
  <si>
    <t>Total AMC 3rd year (USD)</t>
  </si>
  <si>
    <t>7 day raw cdrs and 90 days cmpressed cdrs are stored in the external storage</t>
  </si>
  <si>
    <t>Dual port FC HBA Card</t>
  </si>
  <si>
    <t>Primary site - Desired Qty</t>
  </si>
  <si>
    <t>Secondary Site - Desired QTY</t>
  </si>
  <si>
    <t>GSLB license for georedundancy</t>
  </si>
  <si>
    <t>Primary site Total Price in USD</t>
  </si>
  <si>
    <t>Secondary site Total Price in USD</t>
  </si>
  <si>
    <t>IP Load balancer( It is requiredonly if the DR site is procured, hence the LB quantities ar eincluded in secondary site)</t>
  </si>
  <si>
    <t xml:space="preserve">Primary site </t>
  </si>
  <si>
    <t>DR site</t>
  </si>
  <si>
    <t>Primary site</t>
  </si>
  <si>
    <t>Primary site - AMC</t>
  </si>
  <si>
    <t>DR site - AMC</t>
  </si>
  <si>
    <t>Data retention policy is considered as 3 months of compressed data and 7 days of un-compressed data.</t>
  </si>
  <si>
    <t>Assumptions/scope considered for optimizing the BOM</t>
  </si>
  <si>
    <t>Advanced Reporting functioanlities excluded.</t>
  </si>
  <si>
    <t>Rich SMSC features not included</t>
  </si>
  <si>
    <t>Charging feature is excluded.</t>
  </si>
  <si>
    <t>1 Common redundant server is given across all the products. Only 1 server redundancy is considered across all the servers proposed.</t>
  </si>
  <si>
    <t>VMWARE is excluded(Virtualization is not considered)</t>
  </si>
  <si>
    <t>Load balancer is removed at primary site.</t>
  </si>
  <si>
    <t>Backup drive is excluded for taking data backup of 6 months.</t>
  </si>
  <si>
    <t>MMS Transcoding excluded.</t>
  </si>
  <si>
    <t>MIG caching storage is not considered as same is not specicfically asked in the earlier BOM</t>
  </si>
  <si>
    <t>Margin component</t>
  </si>
  <si>
    <t xml:space="preserve">Total Application servers </t>
  </si>
  <si>
    <t>PRODUCT - SMSC, MMSC, USSD, WAP GW, PPG</t>
  </si>
  <si>
    <t>Servers cost</t>
  </si>
  <si>
    <t>Storage</t>
  </si>
  <si>
    <t>LB</t>
  </si>
  <si>
    <t>RHEL license</t>
  </si>
  <si>
    <t>Summary with break ups</t>
  </si>
  <si>
    <t>Dual port FC HBA</t>
  </si>
  <si>
    <t>Total</t>
  </si>
  <si>
    <t>Implementation price</t>
  </si>
  <si>
    <t>Rack, accessories, chassis and switches</t>
  </si>
  <si>
    <t>LAN swiches</t>
  </si>
  <si>
    <t>HP DL 680c Rack mountable Server Intel Dual CPU Qaud core servers E5-2609 - Processor / 32 RAM / 2*600GB HDD (10K RPM) /Raid Controller 1/0 / Quad NIC</t>
  </si>
  <si>
    <t>HP  DL 680c Rack mountable Blade Server Intel Dual CPU Qaud core servers E5-2609 - Processor / 64 RAM / 2*600GB HDD (10K RPM) /Raid Controller 1/0 / Quad NIC</t>
  </si>
  <si>
    <t>=</t>
  </si>
  <si>
    <t>Product</t>
  </si>
  <si>
    <t>Sl.No</t>
  </si>
  <si>
    <t>Locations</t>
  </si>
  <si>
    <t>Circles Supported</t>
  </si>
  <si>
    <t>Sub. Base (in M)</t>
  </si>
  <si>
    <t>System Capacity</t>
  </si>
  <si>
    <t>Geo Redundancy</t>
  </si>
  <si>
    <t>Mumbai</t>
  </si>
  <si>
    <t>Ahmedabad</t>
  </si>
  <si>
    <t>Nagpur</t>
  </si>
  <si>
    <t>Maharashtra</t>
  </si>
  <si>
    <t>Bangalore</t>
  </si>
  <si>
    <t>Hyderabad</t>
  </si>
  <si>
    <t>Madhya Pradesh</t>
  </si>
  <si>
    <t>Delhi</t>
  </si>
  <si>
    <t>Lucknow</t>
  </si>
  <si>
    <t>Gujarat</t>
  </si>
  <si>
    <t>Kolkata</t>
  </si>
  <si>
    <t>Rajasthan</t>
  </si>
  <si>
    <t>Karnataka</t>
  </si>
  <si>
    <t>Kerala</t>
  </si>
  <si>
    <t>TN</t>
  </si>
  <si>
    <t>Andra Pradesh</t>
  </si>
  <si>
    <t>Punjab</t>
  </si>
  <si>
    <t>Haryana</t>
  </si>
  <si>
    <t>J &amp; K</t>
  </si>
  <si>
    <t>Himachal Pradesh</t>
  </si>
  <si>
    <t>UPE</t>
  </si>
  <si>
    <t>UPW</t>
  </si>
  <si>
    <t>West Bengal</t>
  </si>
  <si>
    <t>Bihar</t>
  </si>
  <si>
    <t>Assam</t>
  </si>
  <si>
    <t>Orissa</t>
  </si>
  <si>
    <t>North East</t>
  </si>
  <si>
    <t>BH MO SMS per Sub (in number)</t>
  </si>
  <si>
    <t>Store and Forward</t>
  </si>
  <si>
    <t>No. of A2P notification per sub in BH</t>
  </si>
  <si>
    <t>Delivery notification enabled</t>
  </si>
  <si>
    <t>Total MT SMS per Sub in BH</t>
  </si>
  <si>
    <t>Location</t>
  </si>
  <si>
    <t>Circle</t>
  </si>
  <si>
    <t>With Geo Redundancy</t>
  </si>
  <si>
    <t>MDA</t>
  </si>
  <si>
    <t>Sub base (in mn)</t>
  </si>
  <si>
    <t>MO</t>
  </si>
  <si>
    <t>IOPS</t>
  </si>
  <si>
    <t>Type of Server</t>
  </si>
  <si>
    <t>Site/Hub</t>
  </si>
  <si>
    <t>BOM Details</t>
  </si>
  <si>
    <t>Item Name</t>
  </si>
  <si>
    <t>Item Specifications</t>
  </si>
  <si>
    <t>CAT6 Cable - 305 meters</t>
  </si>
  <si>
    <t>Chassis</t>
  </si>
  <si>
    <t>App Server</t>
  </si>
  <si>
    <t>Red Hat Enterprise Linux Server, Standard (Physical or Virtual Nodes) with 1 Year Support</t>
  </si>
  <si>
    <t>DB Server</t>
  </si>
  <si>
    <t>Red Hat Enterprise Linux Server, Standard (Physical or Virtual Nodes) / RHEL HA with 1 Year Support</t>
  </si>
  <si>
    <t>OAM Server</t>
  </si>
  <si>
    <t>Backup Server</t>
  </si>
  <si>
    <t>Signaling Stack</t>
  </si>
  <si>
    <t>Load Balancer</t>
  </si>
  <si>
    <t>Storage FC Card</t>
  </si>
  <si>
    <t>Database</t>
  </si>
  <si>
    <t>AC Powered Chassis with PDU / DVD Drive / Redudant Fan Option / Management Option / KVM Console / Redudant Power Supply</t>
  </si>
  <si>
    <t>Database for Reporting</t>
  </si>
  <si>
    <t>Spares</t>
  </si>
  <si>
    <t>DIAMETER Messaging Stack</t>
  </si>
  <si>
    <t>DIAMETER Charging Stack</t>
  </si>
  <si>
    <t>LCN DIAMETER Messaging Stack</t>
  </si>
  <si>
    <t>LCN DIAMETER Charging Stack</t>
  </si>
  <si>
    <t>Additional Enclosure for HDD SFF</t>
  </si>
  <si>
    <t>Additional enclosure for SAS Hard Disks</t>
  </si>
  <si>
    <t>Input</t>
  </si>
  <si>
    <t>Transactions</t>
  </si>
  <si>
    <t>Signalling</t>
  </si>
  <si>
    <t>SMSF</t>
  </si>
  <si>
    <t>SMSC (IM)</t>
  </si>
  <si>
    <t>SMS-GW - for external CP (SMPP or Bulk)</t>
  </si>
  <si>
    <t>SMS-GW</t>
  </si>
  <si>
    <t>P2P</t>
  </si>
  <si>
    <t>MT</t>
  </si>
  <si>
    <t>SRI - B</t>
  </si>
  <si>
    <t>MNP - A</t>
  </si>
  <si>
    <t>MNP - B</t>
  </si>
  <si>
    <t>Antispam</t>
  </si>
  <si>
    <t>Ro</t>
  </si>
  <si>
    <t>P2A - Service</t>
  </si>
  <si>
    <t>Deliver-SM</t>
  </si>
  <si>
    <t>P2A - External</t>
  </si>
  <si>
    <t>A2P - Service</t>
  </si>
  <si>
    <t>Submit-SM</t>
  </si>
  <si>
    <t>DND</t>
  </si>
  <si>
    <t>SRI-B</t>
  </si>
  <si>
    <t>MNP-B</t>
  </si>
  <si>
    <t>A2P - External</t>
  </si>
  <si>
    <t>Total Transaction</t>
  </si>
  <si>
    <t>DR</t>
  </si>
  <si>
    <t>SRI - A</t>
  </si>
  <si>
    <t>DR - App</t>
  </si>
  <si>
    <t>DR-App</t>
  </si>
  <si>
    <t>1 MDA = Transactions</t>
  </si>
  <si>
    <t>Total SMS per Sub in BH - MDA</t>
  </si>
  <si>
    <t>P2A</t>
  </si>
  <si>
    <t>Service</t>
  </si>
  <si>
    <t>External</t>
  </si>
  <si>
    <t>SMSC(IM)</t>
  </si>
  <si>
    <t>P2A (Service)</t>
  </si>
  <si>
    <t>P2A (External)</t>
  </si>
  <si>
    <t>-</t>
  </si>
  <si>
    <t>A2P (Service)</t>
  </si>
  <si>
    <t>Traffic flow</t>
  </si>
  <si>
    <t>A2P (External)</t>
  </si>
  <si>
    <t>P2A - HNR</t>
  </si>
  <si>
    <t>Update Location</t>
  </si>
  <si>
    <t>Purge MS</t>
  </si>
  <si>
    <t>MNP</t>
  </si>
  <si>
    <t>AntiSpam</t>
  </si>
  <si>
    <t>Nagpur DR</t>
  </si>
  <si>
    <t>Usable Space in GB</t>
  </si>
  <si>
    <t>IM</t>
  </si>
  <si>
    <t>Total storage</t>
  </si>
  <si>
    <t>in TB</t>
  </si>
  <si>
    <t>Quad CPU Octa Core - 256 GB RAM</t>
  </si>
  <si>
    <t>SSL Certificate</t>
  </si>
  <si>
    <t>SSL Certificate - unlimited nodes license</t>
  </si>
  <si>
    <t>Centralised Config DB &amp; OAM Server</t>
  </si>
  <si>
    <t>Dual CPU Octa Core - 128 GB RAM</t>
  </si>
  <si>
    <t>MySql Standard edition for configurations</t>
  </si>
  <si>
    <t>SAS 40%</t>
  </si>
  <si>
    <t>NL SAS 60%</t>
  </si>
  <si>
    <t>Number of enclosures are based on the OEM vendor</t>
  </si>
  <si>
    <t>Sl. No</t>
  </si>
  <si>
    <t>Deployment Site</t>
  </si>
  <si>
    <t>MDA P2P &amp; P2A
SMSF</t>
  </si>
  <si>
    <t>MDA Total</t>
  </si>
  <si>
    <t>Charging Module</t>
  </si>
  <si>
    <t>Summary and the Assumptions</t>
  </si>
  <si>
    <t>Application servers for all the applications are given in N+1 redundant mode</t>
  </si>
  <si>
    <t>Oracle would be running on DB servers and common DB servers for only Mumbai solution</t>
  </si>
  <si>
    <t>AC power supply is considered.</t>
  </si>
  <si>
    <t>All antispam features shall be part of Cloudmark solution only.</t>
  </si>
  <si>
    <t>100% of MO traffic is considered for charging</t>
  </si>
  <si>
    <t>Maximum 3 seconds delay from Application for FLARES.</t>
  </si>
  <si>
    <t>Assumed 70% of requests for internal Menu Management and 30% for external system</t>
  </si>
  <si>
    <t>N+1 redundancy is proposed for site level redundnacy</t>
  </si>
  <si>
    <t>16 blade chassis is considered.</t>
  </si>
  <si>
    <t>DB and Reporting servers are Rack based servers.</t>
  </si>
  <si>
    <t>Additional enclosures required for storage are based on the OEM vender</t>
  </si>
  <si>
    <t>For SMS-Gw deployment, detailed reports like transactions based will be available only at the site where the request is processed.</t>
  </si>
  <si>
    <t>DND check is not required for services related notifications and ESME(Services CP) will directly connect to A2P SMSC.</t>
  </si>
  <si>
    <t>DND is proposed only for SMS-GW and A2P SMS will not perform any DND check. DND Check is required only for ESME(External) who pushes promotional notifications.</t>
  </si>
  <si>
    <t>DND Database</t>
  </si>
  <si>
    <t>MySql Standard edition for DND</t>
  </si>
  <si>
    <t>DND &amp; MNP Server for SMS-GW</t>
  </si>
  <si>
    <t>dBill lite - total IOPS</t>
  </si>
  <si>
    <t>Total IOPS</t>
  </si>
  <si>
    <t>Usable Space</t>
  </si>
  <si>
    <t>Usable space in TB</t>
  </si>
  <si>
    <t>IOPS required</t>
  </si>
  <si>
    <t>GTM or GSLB License</t>
  </si>
  <si>
    <t>20% Buffer</t>
  </si>
  <si>
    <t>ssd</t>
  </si>
  <si>
    <t>for iops</t>
  </si>
  <si>
    <t>No DR for Bulk push, and 15% of DR is considered for Non Bulk push</t>
  </si>
  <si>
    <t>N+1 DR Architecture</t>
  </si>
  <si>
    <t>Functional Architecture</t>
  </si>
  <si>
    <t>STP Association Architecture</t>
  </si>
  <si>
    <t>Centralised OAM Servers for Comviva products</t>
  </si>
  <si>
    <t>MDA P2A &amp; A2P
IM- Internal</t>
  </si>
  <si>
    <t>MDA P2A &amp; A2P
IM - External</t>
  </si>
  <si>
    <t>Signalling P2P &amp; P2A - MDA</t>
  </si>
  <si>
    <t>SMSC &amp; Charging - MDA</t>
  </si>
  <si>
    <t>DR for Nagpur @MMB</t>
  </si>
  <si>
    <t>DR for 1 site @ Nagpur</t>
  </si>
  <si>
    <t>AOMT &amp; MOAT</t>
  </si>
  <si>
    <t>AOMT &amp; MOAT External</t>
  </si>
  <si>
    <t>AOMT &amp; MOAT Service</t>
  </si>
  <si>
    <t>DR for 1 site @Nagpur</t>
  </si>
  <si>
    <t>Signalling A2P - Service - MDA</t>
  </si>
  <si>
    <t>IM A2P - Service - MDA</t>
  </si>
  <si>
    <t>Signalling - P2P &amp; P2A</t>
  </si>
  <si>
    <t>Signalling - A2P</t>
  </si>
  <si>
    <t xml:space="preserve"> P2A &amp; A2P
IM - External @Hub</t>
  </si>
  <si>
    <t>DND &amp; MNP @Hub</t>
  </si>
  <si>
    <t>Total App servers - A2P-External @ Hub</t>
  </si>
  <si>
    <t>Reporting SMSF &amp; A2P SMSC (internal)</t>
  </si>
  <si>
    <t>DB Servers - SMSF &amp; A2P SMSC (internal)</t>
  </si>
  <si>
    <t>Centralised OAM Servers - Configuration</t>
  </si>
  <si>
    <t>Centralised DB Servers - SMSF &amp; A2P internal Configuration</t>
  </si>
  <si>
    <t>DB for OAM</t>
  </si>
  <si>
    <t>MySql Standard edition for OAM</t>
  </si>
  <si>
    <t>IM A2P - External - MDA @4Hubs</t>
  </si>
  <si>
    <t>Signalling A2P - External - MDA @4Hubs</t>
  </si>
  <si>
    <t>Total number of servers per deployment</t>
  </si>
  <si>
    <t>Server Configuration</t>
  </si>
  <si>
    <t>Signalling P2P &amp; P2A</t>
  </si>
  <si>
    <t xml:space="preserve">SMSC &amp; Charging </t>
  </si>
  <si>
    <t>Signalling A2P - Internal Service</t>
  </si>
  <si>
    <t>IM A2P - Internal Service</t>
  </si>
  <si>
    <t>Signalling A2P - External @Hub</t>
  </si>
  <si>
    <t>IM A2P - External @Hub</t>
  </si>
  <si>
    <t>SMS-GW @Hub</t>
  </si>
  <si>
    <t>Nagpur DR @MMB</t>
  </si>
  <si>
    <t>Database for SMS-GW Reporitng</t>
  </si>
  <si>
    <t>DB Servers - A2P SMSC &amp; SMS-GW</t>
  </si>
  <si>
    <t>Reporting  - A2P SMSc &amp; SMS-GW</t>
  </si>
  <si>
    <t>Total MySql Licenses</t>
  </si>
  <si>
    <t>Total GTM or GSLB licenses</t>
  </si>
  <si>
    <t>Total Redhat licenses</t>
  </si>
  <si>
    <t>Total Redhat HA Licenses</t>
  </si>
  <si>
    <t>Database for - A2P SMSC &amp; SMS-GW</t>
  </si>
  <si>
    <t>Spare servers for VMWare</t>
  </si>
  <si>
    <t>IM (Internal)</t>
  </si>
  <si>
    <t>IM (External)</t>
  </si>
  <si>
    <t>15ft Patch Cable with Connector</t>
  </si>
  <si>
    <t>1.2 TB SAS HDD for servers</t>
  </si>
  <si>
    <t>SAS HDDs for External storage</t>
  </si>
  <si>
    <t>AO traffic charging is out of scope.</t>
  </si>
  <si>
    <t>For SMS-Gw deployment, only configurations wiill be replicated between Primary and DR sites.</t>
  </si>
  <si>
    <t>Storage required are mentioend in Usable space under RAID 1+0 and IOPS required on the storage for the proposed solution.</t>
  </si>
  <si>
    <t>Storage as required for the given data (Usable space and IOPS) need to procured by Reliance Jio.</t>
  </si>
  <si>
    <t>SMS-GW with dedicated SMSC is proposed only in 4 sites (Mumbai, Delhi, Bangalore and Kolkata)</t>
  </si>
  <si>
    <t>Mumbai and Delhi are pair, Bangalore and Kolkata are pair for SMS-GW DR switch over</t>
  </si>
  <si>
    <t>No. of days to keep data in DB is 7 days for SMSC and SMS-GW</t>
  </si>
  <si>
    <t>No. of days to store raw EDR is 7 days and compressed EDR is 0 days.</t>
  </si>
  <si>
    <t>Uncompressed EDRs, Logs and CDRs storeage is not considered as per the input from Rjio on 24th April 2015</t>
  </si>
  <si>
    <t>All Logs, EDRs and CDRs of previous days shall be pushed to Rjio central storage every night.</t>
  </si>
  <si>
    <t>Number of Centralized Config DB Servers - Blade servers (1+1)</t>
  </si>
  <si>
    <t>Nubmer of DB &amp; Reporting servers - Blade Servers (1+1)</t>
  </si>
  <si>
    <t>Centralized OAM servers - Blade servers (1+1)</t>
  </si>
  <si>
    <t>Signalling Server VLANs</t>
  </si>
  <si>
    <t>Application &amp; DB Server VLANs</t>
  </si>
  <si>
    <t>2 signaling VLANs (Sig A &amp; Sig B), 2 (Production &amp; OAM) VLANs</t>
  </si>
  <si>
    <t>2 (Production &amp; OAM) VLANs</t>
  </si>
  <si>
    <t>Mumbai Site Architecture</t>
  </si>
  <si>
    <t>Switch - SAN</t>
  </si>
  <si>
    <t>Fiber Cables 5 meters</t>
  </si>
  <si>
    <t>Fiber Cables 15 meters</t>
  </si>
  <si>
    <t xml:space="preserve">Switch - LAN  </t>
  </si>
  <si>
    <t>Rack mount 8/24 SAN 24 port Enabled switch 24x 8Gb SFPs / 12 x 5m LC LC cables / 12 x 15m LC LC cables</t>
  </si>
  <si>
    <t>Blade Server Intel Dual CPU Octa core  E5-2640v3   Processor  / HP FlexFabric 10Gb 2-port FlexibleLOM / Smart Array P244br 1G FIO Controller / Advanced  Management Module
128 GB RAM ( 8 x 16 GB ) 
2* 1.2 TB 10k RPM HDD
 FlexFabric 10Gb 2-port FIO Adapter</t>
  </si>
  <si>
    <t>Total Oracle licenses with columnar and RAC support</t>
  </si>
  <si>
    <t>Red Hat Enterprise Linux Server, Standard (Physical or Virtual Nodes)  with 1 Year Support</t>
  </si>
  <si>
    <t>Oracle 12c Enterprise edition with Part,  Columnar and RAC support</t>
  </si>
  <si>
    <t>Oracle 12c Enterprise edition with Part, Columnar and RAC support</t>
  </si>
  <si>
    <r>
      <t xml:space="preserve"> IP based Load balancer 5 Gbps with Throughput with RPS  and </t>
    </r>
    <r>
      <rPr>
        <b/>
        <sz val="10"/>
        <color theme="1"/>
        <rFont val="Arial"/>
        <family val="2"/>
      </rPr>
      <t>2 x 10Gb Fiber SR SFPs</t>
    </r>
  </si>
  <si>
    <t>Backup servers - Blade servers (1)</t>
  </si>
  <si>
    <t>Usable space on external storage for Transaction DB - in TB</t>
  </si>
  <si>
    <t>Usable space on external storage for Reporitng DB - in TB</t>
  </si>
  <si>
    <t>Usable space on external storage for Application CDR &amp; logs - in TB</t>
  </si>
  <si>
    <t>2x8</t>
  </si>
  <si>
    <t>Site / Hub</t>
  </si>
  <si>
    <t>On Octa core server</t>
  </si>
  <si>
    <t>AO internal</t>
  </si>
  <si>
    <t>AO external</t>
  </si>
  <si>
    <t>Benchmark MDA @ 70% Utilization</t>
  </si>
  <si>
    <t>SMSC (P2P &amp; P2A)
FDA and charging</t>
  </si>
  <si>
    <t>SMSC - for service traffic (SMPP)</t>
  </si>
  <si>
    <t>Number of Chassis</t>
  </si>
  <si>
    <t>Previous</t>
  </si>
  <si>
    <t>Current</t>
  </si>
  <si>
    <t>App Servers</t>
  </si>
  <si>
    <t>Overall</t>
  </si>
  <si>
    <t>Difference</t>
  </si>
  <si>
    <t>DB &amp; OAM Servers</t>
  </si>
  <si>
    <t xml:space="preserve">IOPS </t>
  </si>
  <si>
    <r>
      <rPr>
        <b/>
        <sz val="11"/>
        <color rgb="FFC00000"/>
        <rFont val="Calibri"/>
        <family val="2"/>
        <scheme val="minor"/>
      </rPr>
      <t>Changes:</t>
    </r>
    <r>
      <rPr>
        <sz val="11"/>
        <color theme="1"/>
        <rFont val="Calibri"/>
        <family val="2"/>
        <scheme val="minor"/>
      </rPr>
      <t xml:space="preserve"> In previous proposal, the application architecture was designed to use common storage to write the CDRs and logs, so the OAM module shall access the KPIs/alarms from common storage. Now, we have changed the application architecture and each applications will write logs and CDRs into its own local storage (server HDD).
</t>
    </r>
    <r>
      <rPr>
        <b/>
        <sz val="11"/>
        <color rgb="FFFF0000"/>
        <rFont val="Calibri"/>
        <family val="2"/>
        <scheme val="minor"/>
      </rPr>
      <t>Impact:</t>
    </r>
    <r>
      <rPr>
        <sz val="11"/>
        <color theme="1"/>
        <rFont val="Calibri"/>
        <family val="2"/>
        <scheme val="minor"/>
      </rPr>
      <t xml:space="preserve"> Reduction in the storage IOPS requirement and with the new architecture, the OAM module need to fetch KPIs from all nodes.</t>
    </r>
  </si>
  <si>
    <t>Server details</t>
  </si>
  <si>
    <t>IOPS details</t>
  </si>
  <si>
    <t>Signaling stack licenses</t>
  </si>
  <si>
    <t>DIAMETER stack licenses</t>
  </si>
  <si>
    <t>SMS-GW - MDA @4Hubs</t>
  </si>
  <si>
    <t>Total MDA</t>
  </si>
  <si>
    <t>MDA P2A &amp; A2P
SMS-GW</t>
  </si>
  <si>
    <t>MDA - IM (Internal) &amp; LWSG</t>
  </si>
  <si>
    <t>Read &amp; Write requests in to DB per MDA</t>
  </si>
  <si>
    <t>Read &amp; Write requests in to file per MDA</t>
  </si>
  <si>
    <t>Total I/O per MDA</t>
  </si>
  <si>
    <t>IM Total IOPS for required MDA</t>
  </si>
  <si>
    <t>MDA - IM (External) &amp; LWSG</t>
  </si>
  <si>
    <t>MDA - SMSF &amp; LWSG</t>
  </si>
  <si>
    <t>SMSF Total IOPS for required MDA</t>
  </si>
  <si>
    <t>dBill lite - I/O per MDA</t>
  </si>
  <si>
    <t>Blade Server Intel Dual CPU Octa core  E5-2640v3   Processor  / HP FlexFabric 10Gb 2-port FlexibleLOM / Smart Array P244br 1G FIO Controller / Advanced  Management Module
128 GB RAM ( 8 x 16 GB )
2* 1.2 TB 10k RPM HDD
 FlexFabric 10Gb 2-port  Adapter
Dual Port FC HBA</t>
  </si>
  <si>
    <t>Blade server Intel Quad CPU Oct Core E5-4620v2  Processor  / HP FlexFabric 10Gb 2-port FlexibleLOM / 512 MB FBWC
256 GB RAM ( 16 x 16 GB )
 FlexFabric 10Gb 2-port  Adapter
2* 1.2 TB 10k RPM HDD
Dual Port FC HBA</t>
  </si>
  <si>
    <t>Reporting Server</t>
  </si>
  <si>
    <t>Blade server Intel Quad CPU Oct Core E5-4620v2  Processor  / HP FlexFabric 10Gb 2-port FlexibleLOM / 512 MB FBWC
256 GB RAM ( 16 x 16 GB ) 
 FlexFabric 10Gb 2-port  Adapter
2* 1.2 TB 10k RPM HDD
Dual Port FC HBA</t>
  </si>
  <si>
    <t>Blade server Intel Quad CPU Oct Core E5-4620v2  Processor  / HP FlexFabric 10Gb 2-port FlexibleLOM / 512 MB FBWC /
256 GB RAM ( 16 x 16 GB )
 FlexFabric 10Gb 2-port  Adapter
2* 1.2 TB 10k RPM HDD
Dual Port FC HBA</t>
  </si>
  <si>
    <t>Blade server Intel Quad CPU Oct Core E5-4620v2  Processor  / HP FlexFabric 10Gb 2-port FlexibleLOM / 512 MB FBWC / Advanced  Management Module
256 GB RAM ( 16 x 16 GB ) 
 FlexFabric 10Gb 2-port Adapter
2* 1.2 TB 10k RPM HDD
Dual Port FC HBA</t>
  </si>
  <si>
    <t>Blade Server Intel Dual CPU Oct Core E5-2640v3 2.3Ghz  Processor  / HP FlexFabric 10Gb 2-port FlexibleLOM / Smart Array P244br 1G FIO Controller / Advanced  Management Module
128 GB RAM ( 8 x 16 GB )
 FlexFabric 10Gb 2-port Adapter
2 * 1.2 TB 10k RPM HDD
Dual Port FC HBA</t>
  </si>
  <si>
    <t>Blade Server Intel Dual CPU Quad Core E5-2623v3 Processor  / HP FlexFabric 10Gb 2-port FlexibleLOM / Smart Array P244br 1G FIO Controller / Advanced  Management Module
64 GB RAM ( 4 x 16 GB ) 
 FlexFabric 10Gb 2-port  Adapter
2 * 1.2 TB 10k RPM HDD
Dual Port FC HBA</t>
  </si>
  <si>
    <t>p2p sig</t>
  </si>
  <si>
    <t>p2p smsc</t>
  </si>
  <si>
    <t>a2p sig</t>
  </si>
  <si>
    <t>a2p smsc</t>
  </si>
  <si>
    <t>a2px sig</t>
  </si>
  <si>
    <t>a2px smsc</t>
  </si>
  <si>
    <t>sms-gw</t>
  </si>
  <si>
    <t>Number of App Servers - 
Blade servers</t>
  </si>
  <si>
    <r>
      <rPr>
        <b/>
        <sz val="11"/>
        <color rgb="FFC00000"/>
        <rFont val="Calibri"/>
        <family val="2"/>
        <scheme val="minor"/>
      </rPr>
      <t>Changes:</t>
    </r>
    <r>
      <rPr>
        <sz val="11"/>
        <color theme="1"/>
        <rFont val="Calibri"/>
        <family val="2"/>
        <scheme val="minor"/>
      </rPr>
      <t xml:space="preserve"> In previous proposal, signalling servers are dimensioned considering the single instance of signalling stack per server @50% utilization. Architecture level changes done to run two instance of stack on single server @70% utilization. Server utilization is increased from 50% to 70% and so increase in the per server benchmark. Combined DB and reporitng for SMS-GW and A2P (external) SMSC
</t>
    </r>
    <r>
      <rPr>
        <b/>
        <sz val="11"/>
        <color rgb="FFFF0000"/>
        <rFont val="Calibri"/>
        <family val="2"/>
        <scheme val="minor"/>
      </rPr>
      <t>Impact:</t>
    </r>
    <r>
      <rPr>
        <sz val="11"/>
        <color theme="1"/>
        <rFont val="Calibri"/>
        <family val="2"/>
        <scheme val="minor"/>
      </rPr>
      <t xml:space="preserve"> Increase in server configuration, increase in per server capacity and reduction in number of servers and increase in stack licenses.
- Reduction in the number of simultaneous DB/reporting user</t>
    </r>
  </si>
  <si>
    <t>Blade Server Intel Dual CPU Octa core  E5-2640v3   Processor  / HP FlexFabric 10Gb 2-port FlexibleLOM / Smart Array P244br 1G FIO Controller / Advanced  Management Module
128 GB RAM ( 8 x 16 GB ) 
2* 1.2 TB 10k RPM HDD
 FlexFabric 10Gb 2-port  Adapter
Dual Port FC HBA</t>
  </si>
  <si>
    <t>Blade Server Intel Dual CPU Octa core  E5-2640v3   Processor  / HP FlexFabric 10Gb 2-port FlexibleLOM / Smart Array P244br 1G FIO Controller / Advanced  Management Module
128 GB RAM ( 8 x 16 GB )  ( 8x 16 GB)
2* 1.2 TB 10k RPM HDD
 FlexFabric 10Gb 2-port  Adapter
Dual Port FC HBA</t>
  </si>
  <si>
    <t>Active subscriber Base - @X%</t>
  </si>
  <si>
    <t>Subscriber Base</t>
  </si>
  <si>
    <t>Dual CPU Quad Core - 64 GB RAM</t>
  </si>
  <si>
    <t>Total number of servers</t>
  </si>
  <si>
    <t>Server Type</t>
  </si>
  <si>
    <t>No. of Server</t>
  </si>
  <si>
    <t xml:space="preserve">In previous proposal, signalling servers were dimensioned considering server utilization @50%. Server utilization is increased from 50% to 70% </t>
  </si>
  <si>
    <t>Backup &amp; restore hardware is not part of the proposed Comviva solution and shall not take backup &amp; restoration of CDRs, logs, application binarries and DB data. Its Rjio, which will take the backup &amp; restore functionality from the centralised backup solution.</t>
  </si>
  <si>
    <t>Rjio team shall backup of required CDRs, logs and data for audit purpose.</t>
  </si>
  <si>
    <t>N+1 server redundancy is proposed for within the site.</t>
  </si>
  <si>
    <t>5 VLANs are considered - 2 for SIGTRAN (SIGTRAN-A &amp; SIGTRAN-B), 2 for Traffic+management (1 for Internal traffic &amp; 1 for External traffic) and 1 for OAM</t>
  </si>
  <si>
    <t>Common Reporting servers proposed for P2P, P2A, A2P (internal) and A2P (external).</t>
  </si>
  <si>
    <t>No. of days to store logs is 3 days in uncompressed and 4 days in compressed format, only for FTP towards Rjio centralise storage.</t>
  </si>
  <si>
    <t>Total Number of server slots</t>
  </si>
  <si>
    <t>HP Virtual Connect Flex Fabric 10Gb/24-Port Module with 6 x 10Gb Fiber Multimode SFPs  and 4 x 8Gb Fiber SFPs ( 2 for Module, 2 Spares)</t>
  </si>
  <si>
    <t>16GB RAM for servers</t>
  </si>
  <si>
    <t>We require mentioned 10G Fibre SR  SFPs across two switches</t>
  </si>
  <si>
    <t>1Gb Ethernet RJ45 SFPs (across two switches)</t>
  </si>
  <si>
    <t>Licenses as required</t>
  </si>
  <si>
    <t xml:space="preserve">Licenses as required </t>
  </si>
  <si>
    <t>DC - AC converter</t>
  </si>
  <si>
    <t>DC PDUs</t>
  </si>
  <si>
    <r>
      <rPr>
        <b/>
        <sz val="10"/>
        <color rgb="FFFF0000"/>
        <rFont val="Arial"/>
        <family val="2"/>
      </rPr>
      <t>DC  Powered</t>
    </r>
    <r>
      <rPr>
        <sz val="10"/>
        <rFont val="Arial"/>
        <family val="2"/>
      </rPr>
      <t xml:space="preserve"> Chassis with PDU / DVD Drive / Redudant Fan Option / Management Option / KVM Console / Redudant Power Supply</t>
    </r>
  </si>
  <si>
    <t>Aricent Distributed Sigtran Stack (MAP+CAP) with 1 Variant</t>
  </si>
  <si>
    <r>
      <rPr>
        <b/>
        <sz val="10"/>
        <color rgb="FFFF0000"/>
        <rFont val="Arial"/>
        <family val="2"/>
      </rPr>
      <t xml:space="preserve">DC Powered </t>
    </r>
    <r>
      <rPr>
        <sz val="10"/>
        <color theme="1"/>
        <rFont val="Arial"/>
        <family val="2"/>
      </rPr>
      <t xml:space="preserve">IP based Load balancer 5 Gbps with Throughput with RPS  and </t>
    </r>
    <r>
      <rPr>
        <b/>
        <sz val="10"/>
        <color theme="1"/>
        <rFont val="Arial"/>
        <family val="2"/>
      </rPr>
      <t>2 x 10Gb Fiber SR SFPs</t>
    </r>
  </si>
  <si>
    <r>
      <rPr>
        <b/>
        <sz val="10"/>
        <color rgb="FFFF0000"/>
        <rFont val="Arial"/>
        <family val="2"/>
      </rPr>
      <t xml:space="preserve">DC Powered </t>
    </r>
    <r>
      <rPr>
        <sz val="10"/>
        <rFont val="Arial"/>
        <family val="2"/>
      </rPr>
      <t>HP Storage Dual Fibre Channel RAID controller cards  / RPS with Cables/ 8x LC LC Cables</t>
    </r>
  </si>
  <si>
    <t xml:space="preserve"> for AC powered components</t>
  </si>
  <si>
    <t>Comviva Remarks</t>
  </si>
  <si>
    <r>
      <t xml:space="preserve">We require mentioned 10G Fibre SR  SFPs across two </t>
    </r>
    <r>
      <rPr>
        <b/>
        <sz val="10"/>
        <color rgb="FFFF0000"/>
        <rFont val="Arial"/>
        <family val="2"/>
      </rPr>
      <t>DC Powered  switches</t>
    </r>
  </si>
  <si>
    <t>Loveneel : As per my knowledge, SAN swiches are not available in DC power. If available in DC, please consider the same.</t>
  </si>
  <si>
    <t>Unit Power Consumption (Watts)</t>
  </si>
  <si>
    <t>Total Power Consumption (Watts)</t>
  </si>
  <si>
    <t xml:space="preserve"> HP FC Storage Dual Fibre Channel RAID controller cards  / RPS with Cables/ 8 x LC LC Cables</t>
  </si>
  <si>
    <t>As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</si>
</sst>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0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[$-409]dd\-mmm\-yy;@"/>
    <numFmt numFmtId="167" formatCode="#\ #\ [$ TB]"/>
    <numFmt numFmtId="168" formatCode="_(* #,##0_);_(* \(#,##0\);_(* &quot;-&quot;??_);_(@_)"/>
    <numFmt numFmtId="169" formatCode="0.0"/>
    <numFmt numFmtId="170" formatCode="#.00[$ TB]"/>
    <numFmt numFmtId="171" formatCode="[$$-409]#,##0_);\([$$-409]#,##0\)"/>
    <numFmt numFmtId="172" formatCode="_(* #,##0.0000_);_(* \(#,##0.0000\);_(* &quot;-&quot;??_);_(@_)"/>
    <numFmt numFmtId="173" formatCode="[$$-409]#,##0.00;[Red][$$-409]#,##0.00"/>
    <numFmt numFmtId="174" formatCode="#,##0.00_ ;[Red]\-#,##0.00\ "/>
    <numFmt numFmtId="175" formatCode="_-* #,##0.00\ _z_l_-;\-* #,##0.00\ _z_l_-;_-* &quot;-&quot;??\ _z_l_-;_-@_-"/>
    <numFmt numFmtId="176" formatCode="0.000_);[Red]\(0.000\)"/>
    <numFmt numFmtId="177" formatCode="0.0%"/>
    <numFmt numFmtId="178" formatCode="\$#,##0.00_);[Red]\(\$#,##0.00\)"/>
    <numFmt numFmtId="179" formatCode="#,##0.0_);\(#,##0.0\);#,##0.0_);@_)"/>
    <numFmt numFmtId="180" formatCode="[$$-409]#,##0"/>
    <numFmt numFmtId="181" formatCode="#,##0.0_);[Red]\(#,##0.0\)"/>
    <numFmt numFmtId="182" formatCode="[$€-2]\ #,##0.00_);[Red]\([$€-2]\ #,##0.00\)"/>
    <numFmt numFmtId="183" formatCode="#,##0.0_)_%;\(#,##0.0\)_%"/>
    <numFmt numFmtId="184" formatCode="[$$-409]#,##0.00"/>
    <numFmt numFmtId="185" formatCode="#,##0.0_);\(#,##0.0\)"/>
    <numFmt numFmtId="186" formatCode="&quot;£&quot;_(#,##0.00_);&quot;£&quot;\(#,##0.00\)"/>
    <numFmt numFmtId="187" formatCode="&quot;£&quot;_(#,##0.00_);&quot;£&quot;\(#,##0.00\);&quot;£&quot;_(0.00_);@_)"/>
    <numFmt numFmtId="188" formatCode="&quot;$&quot;_(#,##0.00_);&quot;$&quot;\(#,##0.00\)"/>
    <numFmt numFmtId="189" formatCode="#,##0.00_);\(#,##0.00\);0.00_);@_)"/>
    <numFmt numFmtId="190" formatCode="\€_(#,##0.00_);\€\(#,##0.00\);\€_(0.00_);@_)"/>
    <numFmt numFmtId="191" formatCode="#,##0.0_)\x;\(#,##0.0\)\x"/>
    <numFmt numFmtId="192" formatCode="#,##0.0_)\x;\(#,##0.0\)\x;0.0_)\x;@_)_x"/>
    <numFmt numFmtId="193" formatCode="#,##0.0_)_x;\(#,##0.0\)_x"/>
    <numFmt numFmtId="194" formatCode="#,##0.0_)_x;\(#,##0.0\)_x;0.0_)_x;@_)_x"/>
    <numFmt numFmtId="195" formatCode="0.0_)\%;\(0.0&quot;)%&quot;"/>
    <numFmt numFmtId="196" formatCode="0.0_)\%;\(0.0\)\%"/>
    <numFmt numFmtId="197" formatCode="0.0_)%;\(0.0\)%"/>
    <numFmt numFmtId="198" formatCode="0.0_)\%;\(0.0\)\%;0.0_)\%;@_)_%"/>
    <numFmt numFmtId="199" formatCode="#,##0.0_)_%;\(#,##0.0\)_%;0.0_)_%;@_)_%"/>
    <numFmt numFmtId="200" formatCode="&quot;000-&quot;0000\-000"/>
    <numFmt numFmtId="201" formatCode="0000"/>
    <numFmt numFmtId="202" formatCode="000000"/>
    <numFmt numFmtId="203" formatCode="0\ \ "/>
    <numFmt numFmtId="204" formatCode="#,##0\ \ "/>
    <numFmt numFmtId="205" formatCode="[$$-409]#,##0_ ;\-[$$-409]#,##0\ "/>
    <numFmt numFmtId="206" formatCode="&quot;259-5001-&quot;000"/>
    <numFmt numFmtId="207" formatCode="_ &quot;\&quot;* #,##0.00_ ;_ &quot;\&quot;* \-#,##0.00_ ;_ &quot;\&quot;* &quot;-&quot;??_ ;_ @_ "/>
    <numFmt numFmtId="208" formatCode="_ * #,##0_ ;_ * \(#,##0\)_ ;_ * &quot;-&quot;??_ ;_ @_ "/>
    <numFmt numFmtId="209" formatCode="#,###.00;\-0.000;&quot;-&quot;"/>
    <numFmt numFmtId="210" formatCode="&quot;开&quot;;&quot;开&quot;;&quot;关&quot;"/>
    <numFmt numFmtId="211" formatCode="&quot;\&quot;#,##0.00;[Red]&quot;\&quot;&quot;\&quot;&quot;\&quot;&quot;\&quot;&quot;\&quot;\-#,##0.00"/>
    <numFmt numFmtId="212" formatCode="&quot;￥&quot;#,##0;\-&quot;￥&quot;#,##0"/>
    <numFmt numFmtId="213" formatCode="&quot;¥&quot;#,##0;\-&quot;¥&quot;#,##0"/>
    <numFmt numFmtId="214" formatCode="_-* #,##0_-;\-* #,##0_-;_-* &quot;-&quot;_-;_-@_-"/>
    <numFmt numFmtId="215" formatCode="_-* #,##0.00_-;\-* #,##0.00_-;_-* &quot;-&quot;??_-;_-@_-"/>
    <numFmt numFmtId="216" formatCode="[$-409]mmm\-yy;@"/>
    <numFmt numFmtId="217" formatCode="0;[Red]0"/>
    <numFmt numFmtId="218" formatCode="#,###,##0"/>
    <numFmt numFmtId="219" formatCode="#,##0.000000"/>
    <numFmt numFmtId="220" formatCode="m/d/yyyy;@"/>
    <numFmt numFmtId="221" formatCode="_-&quot;£&quot;* #,##0.00_-;\-&quot;£&quot;* #,##0.00_-;_-&quot;£&quot;* &quot;-&quot;??_-;_-@_-"/>
    <numFmt numFmtId="222" formatCode="_(* #,##0_);_(* \(#,##0\);_(* &quot;&quot;\ \-\ &quot;&quot;_);_(* @_)"/>
    <numFmt numFmtId="223" formatCode="_-* #,##0\ _D_E_M_-;\-* #,##0\ _D_E_M_-;_-* &quot;-&quot;\ _D_E_M_-;_-@_-"/>
    <numFmt numFmtId="224" formatCode="_-* #,##0.00\ _D_E_M_-;\-* #,##0.00\ _D_E_M_-;_-* &quot;-&quot;??\ _D_E_M_-;_-@_-"/>
    <numFmt numFmtId="225" formatCode="_-* #,##0\ _z_l_-;\-* #,##0\ _z_l_-;_-* &quot;-&quot;\ _z_l_-;_-@_-"/>
    <numFmt numFmtId="226" formatCode="_([$€]* #,##0.00_);_([$€]* \(#,##0.00\);_([$€]* &quot;-&quot;??_);_(@_)"/>
    <numFmt numFmtId="227" formatCode="#,##0.0000000000000000000000000_);[Red]\(#,##0.0000000000000000000000000\)"/>
    <numFmt numFmtId="228" formatCode="0_);[Red]\(0\)"/>
    <numFmt numFmtId="229" formatCode="mmmm\ d\,\ yyyy"/>
    <numFmt numFmtId="230" formatCode="0.00_)"/>
    <numFmt numFmtId="231" formatCode="_-[$$-409]* #,##0_ ;_-[$$-409]* \-#,##0\ ;_-[$$-409]* &quot;-&quot;_ ;_-@_ "/>
    <numFmt numFmtId="232" formatCode="#,###,###,##0"/>
    <numFmt numFmtId="233" formatCode="#\ ##0"/>
    <numFmt numFmtId="234" formatCode="#,##0.00000"/>
    <numFmt numFmtId="235" formatCode="#\ ###\ ###\ ##0"/>
    <numFmt numFmtId="236" formatCode="_(* #,##0.0_);_(* \(#,##0.0\);_(* &quot;-&quot;?_);_(@_)"/>
    <numFmt numFmtId="237" formatCode="_-* #,##0\ &quot;DEM&quot;_-;\-* #,##0\ &quot;DEM&quot;_-;_-* &quot;-&quot;\ &quot;DEM&quot;_-;_-@_-"/>
    <numFmt numFmtId="238" formatCode="_-* #,##0.00\ &quot;DEM&quot;_-;\-* #,##0.00\ &quot;DEM&quot;_-;_-* &quot;-&quot;??\ &quot;DEM&quot;_-;_-@_-"/>
  </numFmts>
  <fonts count="1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4" tint="0.59999389629810485"/>
      <name val="Arial"/>
      <family val="2"/>
    </font>
    <font>
      <b/>
      <sz val="10"/>
      <color theme="0"/>
      <name val="Arial"/>
      <family val="2"/>
    </font>
    <font>
      <sz val="9"/>
      <color theme="4" tint="0.59999389629810485"/>
      <name val="Arial"/>
      <family val="2"/>
    </font>
    <font>
      <sz val="9"/>
      <color theme="0"/>
      <name val="Arial"/>
      <family val="2"/>
    </font>
    <font>
      <b/>
      <sz val="9"/>
      <color theme="5" tint="-0.249977111117893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0"/>
      <color theme="4" tint="0.59999389629810485"/>
      <name val="Arial"/>
      <family val="2"/>
    </font>
    <font>
      <b/>
      <i/>
      <sz val="10"/>
      <color rgb="FFFFFF00"/>
      <name val="Arial"/>
      <family val="2"/>
    </font>
    <font>
      <b/>
      <i/>
      <sz val="10"/>
      <color theme="0"/>
      <name val="Arial"/>
      <family val="2"/>
    </font>
    <font>
      <sz val="10"/>
      <color theme="5" tint="-0.249977111117893"/>
      <name val="Arial"/>
      <family val="2"/>
    </font>
    <font>
      <b/>
      <i/>
      <sz val="9"/>
      <color rgb="FFFFFF00"/>
      <name val="Arial"/>
      <family val="2"/>
    </font>
    <font>
      <sz val="9"/>
      <color theme="5" tint="-0.249977111117893"/>
      <name val="Arial"/>
      <family val="2"/>
    </font>
    <font>
      <b/>
      <sz val="10"/>
      <color theme="1"/>
      <name val="Arial"/>
      <family val="2"/>
    </font>
    <font>
      <b/>
      <sz val="9"/>
      <color theme="3" tint="-0.249977111117893"/>
      <name val="Arial"/>
      <family val="2"/>
    </font>
    <font>
      <sz val="11"/>
      <color indexed="8"/>
      <name val="Calibri"/>
      <family val="2"/>
    </font>
    <font>
      <sz val="10"/>
      <name val="Helv"/>
      <family val="2"/>
    </font>
    <font>
      <b/>
      <sz val="12"/>
      <name val="Arial"/>
      <family val="2"/>
      <charset val="177"/>
    </font>
    <font>
      <sz val="10"/>
      <name val="Helv"/>
      <charset val="204"/>
    </font>
    <font>
      <b/>
      <u/>
      <sz val="9"/>
      <color rgb="FFC00000"/>
      <name val="Arial"/>
      <family val="2"/>
    </font>
    <font>
      <i/>
      <sz val="9"/>
      <color rgb="FFC00000"/>
      <name val="Arial"/>
      <family val="2"/>
    </font>
    <font>
      <sz val="11"/>
      <color theme="0"/>
      <name val="Calibri"/>
      <family val="2"/>
      <scheme val="minor"/>
    </font>
    <font>
      <sz val="10"/>
      <color theme="2" tint="-0.74999237037263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name val="Geneva"/>
      <family val="2"/>
    </font>
    <font>
      <sz val="8"/>
      <name val="Times New Roman"/>
      <family val="1"/>
    </font>
    <font>
      <sz val="10"/>
      <color indexed="8"/>
      <name val="MS Sans Serif"/>
      <family val="2"/>
    </font>
    <font>
      <sz val="8"/>
      <name val="Arial"/>
      <family val="2"/>
    </font>
    <font>
      <sz val="12"/>
      <name val="바탕체"/>
      <family val="3"/>
    </font>
    <font>
      <sz val="11"/>
      <name val="MS ??"/>
      <family val="1"/>
      <charset val="128"/>
    </font>
    <font>
      <b/>
      <sz val="10"/>
      <name val="MS Sans"/>
      <family val="2"/>
    </font>
    <font>
      <sz val="12"/>
      <name val="Palatino"/>
      <family val="1"/>
    </font>
    <font>
      <sz val="10"/>
      <name val="Arial CE"/>
      <family val="2"/>
      <charset val="238"/>
    </font>
    <font>
      <sz val="12"/>
      <name val="DTMLetterRegular"/>
      <family val="2"/>
    </font>
    <font>
      <b/>
      <sz val="22"/>
      <color indexed="18"/>
      <name val="Arial"/>
      <family val="2"/>
    </font>
    <font>
      <sz val="10"/>
      <name val="FuturaA Bk BT"/>
      <family val="2"/>
    </font>
    <font>
      <b/>
      <u/>
      <sz val="10"/>
      <color indexed="12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36"/>
      <name val="Arial"/>
      <family val="2"/>
    </font>
    <font>
      <sz val="11"/>
      <name val="¾©"/>
      <family val="1"/>
    </font>
    <font>
      <sz val="10"/>
      <name val="MS Sans Serif"/>
      <family val="2"/>
    </font>
    <font>
      <b/>
      <sz val="18"/>
      <color indexed="8"/>
      <name val="Arial"/>
      <family val="2"/>
    </font>
    <font>
      <sz val="12"/>
      <name val="??"/>
      <family val="1"/>
    </font>
    <font>
      <sz val="12"/>
      <name val="宋体"/>
      <family val="3"/>
      <charset val="134"/>
    </font>
    <font>
      <sz val="12"/>
      <name val="宋体"/>
      <charset val="134"/>
    </font>
    <font>
      <sz val="8"/>
      <name val="Tms Rmn"/>
      <family val="1"/>
    </font>
    <font>
      <sz val="8"/>
      <name val="Antique Olive"/>
      <family val="2"/>
    </font>
    <font>
      <sz val="8"/>
      <name val="Geneva"/>
      <family val="2"/>
    </font>
    <font>
      <sz val="12"/>
      <name val="¹ÙÅÁÃ¼"/>
      <family val="1"/>
      <charset val="129"/>
    </font>
    <font>
      <sz val="12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2"/>
      <name val="¹UAAA¼"/>
      <family val="2"/>
      <charset val="129"/>
    </font>
    <font>
      <sz val="11"/>
      <name val="µ¸¿ò"/>
      <family val="3"/>
    </font>
    <font>
      <b/>
      <i/>
      <u/>
      <sz val="10"/>
      <color indexed="8"/>
      <name val="Arial"/>
      <family val="2"/>
    </font>
    <font>
      <sz val="11"/>
      <name val="Arial"/>
      <family val="2"/>
    </font>
    <font>
      <sz val="11"/>
      <color indexed="20"/>
      <name val="Calibri"/>
      <family val="2"/>
    </font>
    <font>
      <sz val="12"/>
      <name val="Tms Rmn"/>
      <family val="1"/>
    </font>
    <font>
      <sz val="12"/>
      <name val="System"/>
      <family val="2"/>
    </font>
    <font>
      <sz val="12"/>
      <name val="¹ÙÅÁÃ¼"/>
      <family val="1"/>
    </font>
    <font>
      <b/>
      <sz val="11"/>
      <color indexed="52"/>
      <name val="Calibri"/>
      <family val="2"/>
    </font>
    <font>
      <sz val="10"/>
      <color indexed="12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宋体"/>
      <charset val="134"/>
    </font>
    <font>
      <sz val="10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BERNHARD"/>
      <family val="1"/>
    </font>
    <font>
      <sz val="10"/>
      <color indexed="8"/>
      <name val="Arial"/>
      <family val="2"/>
    </font>
    <font>
      <sz val="12"/>
      <name val="Arial MT"/>
      <family val="2"/>
    </font>
    <font>
      <sz val="1"/>
      <color indexed="8"/>
      <name val="Courier"/>
      <family val="3"/>
    </font>
    <font>
      <sz val="10"/>
      <name val="Arial PL"/>
      <family val="2"/>
    </font>
    <font>
      <b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i/>
      <sz val="11"/>
      <color indexed="23"/>
      <name val="Calibri"/>
      <family val="2"/>
    </font>
    <font>
      <sz val="10"/>
      <color indexed="24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color indexed="8"/>
      <name val="Arial"/>
      <family val="2"/>
    </font>
    <font>
      <sz val="11"/>
      <color indexed="52"/>
      <name val="Calibri"/>
      <family val="2"/>
    </font>
    <font>
      <b/>
      <sz val="10"/>
      <name val="Times New Roman"/>
      <family val="1"/>
    </font>
    <font>
      <b/>
      <sz val="11"/>
      <name val="Helv"/>
      <family val="2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7"/>
      <color indexed="8"/>
      <name val="Arial"/>
      <family val="2"/>
    </font>
    <font>
      <b/>
      <sz val="11"/>
      <color indexed="63"/>
      <name val="Calibri"/>
      <family val="2"/>
    </font>
    <font>
      <b/>
      <sz val="11"/>
      <color indexed="8"/>
      <name val="Arial"/>
      <family val="2"/>
    </font>
    <font>
      <i/>
      <sz val="10"/>
      <color indexed="10"/>
      <name val="Futura Bk BT"/>
      <family val="2"/>
    </font>
    <font>
      <sz val="10"/>
      <name val="Futura Bk BT"/>
      <family val="2"/>
    </font>
    <font>
      <sz val="8"/>
      <name val="Helv"/>
      <family val="2"/>
    </font>
    <font>
      <sz val="10"/>
      <color theme="9" tint="-0.24994659260841701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8"/>
      <color indexed="10"/>
      <name val="Arial"/>
      <family val="2"/>
    </font>
    <font>
      <u/>
      <sz val="8"/>
      <name val="Arial"/>
      <family val="2"/>
    </font>
    <font>
      <b/>
      <sz val="14"/>
      <name val="Arial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  <charset val="161"/>
    </font>
    <font>
      <u/>
      <sz val="12"/>
      <color indexed="3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2"/>
      <charset val="134"/>
      <scheme val="minor"/>
    </font>
    <font>
      <sz val="10"/>
      <name val="FrutigerNext LT Regular"/>
      <family val="2"/>
    </font>
    <font>
      <sz val="12"/>
      <name val="FrutigerNext LT Regular"/>
      <family val="2"/>
    </font>
    <font>
      <u/>
      <sz val="12"/>
      <color indexed="12"/>
      <name val="宋体"/>
      <charset val="134"/>
    </font>
    <font>
      <sz val="10"/>
      <name val="Arial"/>
      <family val="2"/>
    </font>
    <font>
      <sz val="16"/>
      <name val="Arial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0"/>
      <color rgb="FFFFFF0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indexed="6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</fonts>
  <fills count="105">
    <fill>
      <patternFill patternType="none"/>
    </fill>
    <fill>
      <patternFill patternType="gray125"/>
    </fill>
    <fill>
      <patternFill patternType="mediumGray">
        <fgColor indexed="22"/>
        <bgColor indexed="4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3" tint="-0.24994659260841701"/>
      </patternFill>
    </fill>
    <fill>
      <patternFill patternType="solid">
        <fgColor theme="3" tint="-0.24994659260841701"/>
        <bgColor theme="3" tint="-0.2499465926084170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theme="0"/>
        <bgColor theme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3"/>
        <bgColor indexed="22"/>
      </patternFill>
    </fill>
    <fill>
      <patternFill patternType="solid">
        <fgColor indexed="31"/>
        <b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2"/>
        <bgColor indexed="42"/>
      </patternFill>
    </fill>
    <fill>
      <patternFill patternType="solid">
        <fgColor indexed="47"/>
      </patternFill>
    </fill>
    <fill>
      <patternFill patternType="solid">
        <fgColor indexed="22"/>
        <bgColor indexed="4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4"/>
        <bgColor indexed="52"/>
      </patternFill>
    </fill>
    <fill>
      <patternFill patternType="solid">
        <fgColor indexed="44"/>
        <b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darkGray">
        <fgColor indexed="9"/>
        <bgColor indexed="9"/>
      </patternFill>
    </fill>
    <fill>
      <patternFill patternType="solid">
        <fgColor indexed="38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8"/>
        <bgColor indexed="64"/>
      </patternFill>
    </fill>
    <fill>
      <patternFill patternType="darkGray">
        <fgColor indexed="9"/>
        <bgColor indexed="3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8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darkGray">
        <fgColor indexed="9"/>
        <bgColor indexed="13"/>
      </patternFill>
    </fill>
    <fill>
      <patternFill patternType="solid">
        <fgColor indexed="4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6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theme="5" tint="0.79998168889431442"/>
      </patternFill>
    </fill>
    <fill>
      <patternFill patternType="solid">
        <fgColor rgb="FF00B050"/>
        <bgColor theme="5"/>
      </patternFill>
    </fill>
    <fill>
      <patternFill patternType="solid">
        <fgColor rgb="FFFFC000"/>
        <bgColor indexed="64"/>
      </patternFill>
    </fill>
  </fills>
  <borders count="93">
    <border>
      <left/>
      <right/>
      <top/>
      <bottom/>
      <diagonal/>
    </border>
    <border>
      <left style="thick">
        <color indexed="1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/>
      <right/>
      <top style="thick">
        <color theme="3" tint="-0.24994659260841701"/>
      </top>
      <bottom/>
      <diagonal/>
    </border>
    <border>
      <left style="thin">
        <color indexed="64"/>
      </left>
      <right/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  <border>
      <left/>
      <right/>
      <top style="thick">
        <color rgb="FF0000FF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4"/>
      </left>
      <right style="medium">
        <color indexed="54"/>
      </right>
      <top style="medium">
        <color indexed="54"/>
      </top>
      <bottom style="medium">
        <color indexed="54"/>
      </bottom>
      <diagonal/>
    </border>
    <border>
      <left style="medium">
        <color indexed="54"/>
      </left>
      <right style="medium">
        <color indexed="54"/>
      </right>
      <top style="medium">
        <color indexed="54"/>
      </top>
      <bottom/>
      <diagonal/>
    </border>
    <border>
      <left style="medium">
        <color indexed="54"/>
      </left>
      <right style="medium">
        <color indexed="54"/>
      </right>
      <top/>
      <bottom style="medium">
        <color indexed="54"/>
      </bottom>
      <diagonal/>
    </border>
    <border>
      <left style="medium">
        <color indexed="54"/>
      </left>
      <right style="medium">
        <color indexed="54"/>
      </right>
      <top/>
      <bottom/>
      <diagonal/>
    </border>
    <border>
      <left style="thin">
        <color indexed="64"/>
      </left>
      <right style="thin">
        <color theme="6"/>
      </right>
      <top style="medium">
        <color indexed="64"/>
      </top>
      <bottom style="thin">
        <color indexed="64"/>
      </bottom>
      <diagonal/>
    </border>
    <border>
      <left/>
      <right style="thin">
        <color theme="6"/>
      </right>
      <top style="thin">
        <color theme="6"/>
      </top>
      <bottom style="thin">
        <color indexed="64"/>
      </bottom>
      <diagonal/>
    </border>
    <border>
      <left/>
      <right style="medium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 style="thin">
        <color theme="6"/>
      </right>
      <top style="thin">
        <color indexed="64"/>
      </top>
      <bottom style="thin">
        <color indexed="64"/>
      </bottom>
      <diagonal/>
    </border>
    <border>
      <left/>
      <right style="thin">
        <color theme="6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/>
      </right>
      <top style="thin">
        <color indexed="64"/>
      </top>
      <bottom style="medium">
        <color indexed="64"/>
      </bottom>
      <diagonal/>
    </border>
    <border>
      <left/>
      <right style="thin">
        <color theme="6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54"/>
      </top>
      <bottom style="medium">
        <color indexed="54"/>
      </bottom>
      <diagonal/>
    </border>
    <border>
      <left/>
      <right style="medium">
        <color indexed="54"/>
      </right>
      <top style="medium">
        <color indexed="54"/>
      </top>
      <bottom style="medium">
        <color indexed="5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54"/>
      </right>
      <top style="medium">
        <color indexed="54"/>
      </top>
      <bottom/>
      <diagonal/>
    </border>
    <border>
      <left/>
      <right style="medium">
        <color indexed="54"/>
      </right>
      <top/>
      <bottom/>
      <diagonal/>
    </border>
    <border>
      <left/>
      <right style="medium">
        <color indexed="54"/>
      </right>
      <top/>
      <bottom style="medium">
        <color indexed="54"/>
      </bottom>
      <diagonal/>
    </border>
  </borders>
  <cellStyleXfs count="26847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2" fillId="1" borderId="0">
      <alignment horizontal="left" vertical="center"/>
    </xf>
    <xf numFmtId="9" fontId="30" fillId="0" borderId="0" applyFont="0" applyFill="0" applyBorder="0" applyAlignment="0" applyProtection="0"/>
    <xf numFmtId="0" fontId="31" fillId="0" borderId="0"/>
    <xf numFmtId="0" fontId="4" fillId="0" borderId="0"/>
    <xf numFmtId="0" fontId="1" fillId="0" borderId="0"/>
    <xf numFmtId="0" fontId="33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3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31" fillId="0" borderId="0"/>
    <xf numFmtId="171" fontId="42" fillId="0" borderId="0"/>
    <xf numFmtId="0" fontId="42" fillId="0" borderId="0"/>
    <xf numFmtId="171" fontId="4" fillId="0" borderId="0"/>
    <xf numFmtId="171" fontId="42" fillId="0" borderId="0"/>
    <xf numFmtId="171" fontId="42" fillId="0" borderId="0"/>
    <xf numFmtId="171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1" fontId="43" fillId="0" borderId="0"/>
    <xf numFmtId="171" fontId="44" fillId="0" borderId="0"/>
    <xf numFmtId="171" fontId="44" fillId="0" borderId="0"/>
    <xf numFmtId="171" fontId="45" fillId="0" borderId="0"/>
    <xf numFmtId="171" fontId="42" fillId="0" borderId="0"/>
    <xf numFmtId="171" fontId="45" fillId="0" borderId="0"/>
    <xf numFmtId="172" fontId="4" fillId="0" borderId="0" applyProtection="0">
      <alignment horizontal="left"/>
    </xf>
    <xf numFmtId="0" fontId="4" fillId="0" borderId="0"/>
    <xf numFmtId="0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1" fillId="32" borderId="27">
      <alignment horizontal="left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0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1" fontId="4" fillId="0" borderId="0" applyNumberFormat="0" applyFill="0" applyBorder="0" applyAlignment="0" applyProtection="0"/>
    <xf numFmtId="171" fontId="4" fillId="0" borderId="0" applyNumberFormat="0" applyAlignment="0" applyProtection="0"/>
    <xf numFmtId="0" fontId="4" fillId="0" borderId="0" applyBorder="0">
      <alignment vertical="top"/>
    </xf>
    <xf numFmtId="173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1" fontId="4" fillId="0" borderId="0"/>
    <xf numFmtId="0" fontId="4" fillId="0" borderId="0"/>
    <xf numFmtId="0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6" fontId="4" fillId="0" borderId="0"/>
    <xf numFmtId="17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1" fontId="4" fillId="0" borderId="0"/>
    <xf numFmtId="171" fontId="4" fillId="0" borderId="0"/>
    <xf numFmtId="171" fontId="4" fillId="0" borderId="0"/>
    <xf numFmtId="173" fontId="4" fillId="0" borderId="0"/>
    <xf numFmtId="177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41" fontId="4" fillId="0" borderId="0"/>
    <xf numFmtId="41" fontId="4" fillId="0" borderId="0"/>
    <xf numFmtId="0" fontId="4" fillId="0" borderId="0"/>
    <xf numFmtId="173" fontId="4" fillId="0" borderId="0"/>
    <xf numFmtId="175" fontId="4" fillId="0" borderId="0"/>
    <xf numFmtId="171" fontId="4" fillId="0" borderId="0"/>
    <xf numFmtId="178" fontId="4" fillId="0" borderId="0"/>
    <xf numFmtId="179" fontId="4" fillId="0" borderId="0"/>
    <xf numFmtId="180" fontId="4" fillId="0" borderId="0"/>
    <xf numFmtId="174" fontId="4" fillId="0" borderId="0"/>
    <xf numFmtId="181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7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2" fillId="0" borderId="0"/>
    <xf numFmtId="0" fontId="47" fillId="0" borderId="0"/>
    <xf numFmtId="0" fontId="47" fillId="0" borderId="0"/>
    <xf numFmtId="171" fontId="47" fillId="0" borderId="0"/>
    <xf numFmtId="171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173" fontId="4" fillId="0" borderId="0"/>
    <xf numFmtId="0" fontId="4" fillId="0" borderId="0"/>
    <xf numFmtId="173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30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8" fillId="0" borderId="0"/>
    <xf numFmtId="171" fontId="4" fillId="0" borderId="0"/>
    <xf numFmtId="173" fontId="4" fillId="0" borderId="0"/>
    <xf numFmtId="173" fontId="4" fillId="0" borderId="0"/>
    <xf numFmtId="173" fontId="4" fillId="0" borderId="0"/>
    <xf numFmtId="182" fontId="4" fillId="0" borderId="0"/>
    <xf numFmtId="182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8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1" fontId="4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171" fontId="4" fillId="0" borderId="0"/>
    <xf numFmtId="171" fontId="51" fillId="0" borderId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2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84" fontId="50" fillId="0" borderId="0" applyNumberFormat="0" applyAlignment="0" applyProtection="0"/>
    <xf numFmtId="184" fontId="50" fillId="0" borderId="0" applyNumberFormat="0" applyAlignment="0" applyProtection="0"/>
    <xf numFmtId="0" fontId="50" fillId="0" borderId="0" applyNumberFormat="0" applyAlignment="0" applyProtection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0" fontId="31" fillId="0" borderId="0"/>
    <xf numFmtId="171" fontId="42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42" fillId="0" borderId="0"/>
    <xf numFmtId="0" fontId="42" fillId="0" borderId="0"/>
    <xf numFmtId="0" fontId="42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171" fontId="31" fillId="0" borderId="0"/>
    <xf numFmtId="171" fontId="31" fillId="0" borderId="0"/>
    <xf numFmtId="0" fontId="42" fillId="0" borderId="0"/>
    <xf numFmtId="0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171" fontId="31" fillId="0" borderId="0"/>
    <xf numFmtId="171" fontId="31" fillId="0" borderId="0"/>
    <xf numFmtId="0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31" fillId="0" borderId="0"/>
    <xf numFmtId="171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0" fontId="31" fillId="0" borderId="0"/>
    <xf numFmtId="0" fontId="42" fillId="0" borderId="0"/>
    <xf numFmtId="0" fontId="4" fillId="0" borderId="0"/>
    <xf numFmtId="0" fontId="4" fillId="0" borderId="0"/>
    <xf numFmtId="0" fontId="4" fillId="0" borderId="0"/>
    <xf numFmtId="171" fontId="42" fillId="0" borderId="0"/>
    <xf numFmtId="171" fontId="42" fillId="0" borderId="0"/>
    <xf numFmtId="171" fontId="4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2" fillId="0" borderId="0"/>
    <xf numFmtId="171" fontId="42" fillId="0" borderId="0"/>
    <xf numFmtId="171" fontId="45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0" fontId="31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42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 applyNumberFormat="0" applyFill="0" applyBorder="0" applyAlignment="0" applyProtection="0"/>
    <xf numFmtId="171" fontId="42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" fillId="0" borderId="0"/>
    <xf numFmtId="171" fontId="42" fillId="0" borderId="0"/>
    <xf numFmtId="171" fontId="42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5" fillId="0" borderId="0" applyNumberFormat="0" applyFill="0" applyBorder="0" applyAlignment="0" applyProtection="0"/>
    <xf numFmtId="185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31" fillId="0" borderId="0"/>
    <xf numFmtId="0" fontId="42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5" fillId="0" borderId="0"/>
    <xf numFmtId="171" fontId="45" fillId="0" borderId="0" applyNumberFormat="0" applyFill="0" applyBorder="0" applyAlignment="0" applyProtection="0"/>
    <xf numFmtId="171" fontId="45" fillId="0" borderId="0"/>
    <xf numFmtId="171" fontId="42" fillId="0" borderId="0"/>
    <xf numFmtId="171" fontId="45" fillId="0" borderId="0"/>
    <xf numFmtId="171" fontId="45" fillId="0" borderId="0" applyNumberFormat="0" applyFill="0" applyBorder="0" applyAlignment="0" applyProtection="0"/>
    <xf numFmtId="0" fontId="42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34" borderId="0" applyFont="0" applyBorder="0" applyAlignment="0" applyProtection="0"/>
    <xf numFmtId="18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31" fillId="0" borderId="0"/>
    <xf numFmtId="171" fontId="43" fillId="0" borderId="0"/>
    <xf numFmtId="171" fontId="43" fillId="0" borderId="0"/>
    <xf numFmtId="171" fontId="4" fillId="0" borderId="0"/>
    <xf numFmtId="171" fontId="31" fillId="0" borderId="0"/>
    <xf numFmtId="171" fontId="42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0" fontId="4" fillId="0" borderId="0"/>
    <xf numFmtId="0" fontId="4" fillId="0" borderId="0"/>
    <xf numFmtId="171" fontId="31" fillId="0" borderId="0"/>
    <xf numFmtId="171" fontId="45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33" fillId="0" borderId="0"/>
    <xf numFmtId="171" fontId="42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90" fontId="4" fillId="0" borderId="0" applyFont="0" applyFill="0" applyBorder="0" applyAlignment="0" applyProtection="0"/>
    <xf numFmtId="171" fontId="42" fillId="0" borderId="0"/>
    <xf numFmtId="171" fontId="42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3" fillId="0" borderId="0"/>
    <xf numFmtId="171" fontId="43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" fillId="0" borderId="0"/>
    <xf numFmtId="171" fontId="45" fillId="0" borderId="0"/>
    <xf numFmtId="171" fontId="43" fillId="0" borderId="0"/>
    <xf numFmtId="171" fontId="43" fillId="0" borderId="0"/>
    <xf numFmtId="171" fontId="45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53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" fillId="35" borderId="0" applyNumberFormat="0" applyFont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" fillId="0" borderId="0"/>
    <xf numFmtId="171" fontId="46" fillId="0" borderId="0"/>
    <xf numFmtId="171" fontId="46" fillId="0" borderId="0"/>
    <xf numFmtId="171" fontId="42" fillId="0" borderId="0"/>
    <xf numFmtId="171" fontId="4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1" fontId="31" fillId="0" borderId="0"/>
    <xf numFmtId="171" fontId="31" fillId="0" borderId="0"/>
    <xf numFmtId="171" fontId="45" fillId="0" borderId="0"/>
    <xf numFmtId="171" fontId="45" fillId="0" borderId="0"/>
    <xf numFmtId="171" fontId="4" fillId="0" borderId="0"/>
    <xf numFmtId="171" fontId="45" fillId="0" borderId="0"/>
    <xf numFmtId="171" fontId="45" fillId="0" borderId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2" fillId="0" borderId="0"/>
    <xf numFmtId="171" fontId="42" fillId="0" borderId="0"/>
    <xf numFmtId="171" fontId="42" fillId="0" borderId="0"/>
    <xf numFmtId="171" fontId="45" fillId="0" borderId="0" applyNumberFormat="0" applyFill="0" applyBorder="0" applyAlignment="0" applyProtection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6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5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0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5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45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0" fillId="0" borderId="0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0" fontId="31" fillId="0" borderId="0"/>
    <xf numFmtId="0" fontId="31" fillId="0" borderId="0"/>
    <xf numFmtId="182" fontId="31" fillId="0" borderId="0"/>
    <xf numFmtId="0" fontId="42" fillId="0" borderId="0"/>
    <xf numFmtId="171" fontId="54" fillId="0" borderId="0"/>
    <xf numFmtId="171" fontId="5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5" fillId="0" borderId="0"/>
    <xf numFmtId="171" fontId="42" fillId="0" borderId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0" fontId="31" fillId="0" borderId="0"/>
    <xf numFmtId="0" fontId="42" fillId="0" borderId="0"/>
    <xf numFmtId="0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1" fontId="42" fillId="0" borderId="0"/>
    <xf numFmtId="171" fontId="45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45" fillId="0" borderId="0"/>
    <xf numFmtId="171" fontId="45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4" fillId="0" borderId="0"/>
    <xf numFmtId="171" fontId="43" fillId="0" borderId="0"/>
    <xf numFmtId="171" fontId="43" fillId="0" borderId="0"/>
    <xf numFmtId="171" fontId="43" fillId="0" borderId="0"/>
    <xf numFmtId="171" fontId="44" fillId="0" borderId="0"/>
    <xf numFmtId="171" fontId="44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2" fillId="0" borderId="0"/>
    <xf numFmtId="0" fontId="31" fillId="0" borderId="0"/>
    <xf numFmtId="0" fontId="31" fillId="0" borderId="0"/>
    <xf numFmtId="0" fontId="4" fillId="0" borderId="0"/>
    <xf numFmtId="171" fontId="31" fillId="0" borderId="0"/>
    <xf numFmtId="171" fontId="31" fillId="0" borderId="0"/>
    <xf numFmtId="171" fontId="31" fillId="0" borderId="0"/>
    <xf numFmtId="195" fontId="4" fillId="0" borderId="0" applyAlignment="0" applyProtection="0"/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34" borderId="0" applyFont="0" applyBorder="0" applyAlignment="0" applyProtection="0"/>
    <xf numFmtId="198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50" fillId="0" borderId="0" applyNumberFormat="0" applyAlignment="0" applyProtection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5" fillId="0" borderId="0"/>
    <xf numFmtId="171" fontId="45" fillId="0" borderId="0"/>
    <xf numFmtId="171" fontId="4" fillId="0" borderId="0"/>
    <xf numFmtId="171" fontId="42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5" fillId="0" borderId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2" fillId="0" borderId="0"/>
    <xf numFmtId="0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31" fillId="0" borderId="0"/>
    <xf numFmtId="171" fontId="44" fillId="0" borderId="0"/>
    <xf numFmtId="171" fontId="44" fillId="0" borderId="0"/>
    <xf numFmtId="171" fontId="44" fillId="0" borderId="0"/>
    <xf numFmtId="171" fontId="31" fillId="0" borderId="0"/>
    <xf numFmtId="171" fontId="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5" fillId="0" borderId="0" applyNumberFormat="0" applyFill="0" applyBorder="0" applyAlignment="0" applyProtection="0"/>
    <xf numFmtId="0" fontId="31" fillId="0" borderId="0"/>
    <xf numFmtId="171" fontId="4" fillId="0" borderId="0"/>
    <xf numFmtId="171" fontId="42" fillId="0" borderId="0"/>
    <xf numFmtId="171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6" fillId="0" borderId="0"/>
    <xf numFmtId="171" fontId="46" fillId="0" borderId="0"/>
    <xf numFmtId="0" fontId="4" fillId="0" borderId="0"/>
    <xf numFmtId="184" fontId="4" fillId="0" borderId="0"/>
    <xf numFmtId="171" fontId="4" fillId="0" borderId="0"/>
    <xf numFmtId="171" fontId="4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 applyBorder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2" fillId="0" borderId="0"/>
    <xf numFmtId="171" fontId="31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55" fillId="0" borderId="0" applyNumberFormat="0" applyFill="0" applyBorder="0" applyAlignment="0" applyProtection="0"/>
    <xf numFmtId="171" fontId="55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3" fillId="0" borderId="0"/>
    <xf numFmtId="171" fontId="42" fillId="0" borderId="0" applyBorder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6" fillId="0" borderId="0"/>
    <xf numFmtId="171" fontId="46" fillId="0" borderId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51" fillId="0" borderId="0"/>
    <xf numFmtId="0" fontId="4" fillId="0" borderId="0"/>
    <xf numFmtId="171" fontId="56" fillId="0" borderId="0" applyNumberFormat="0" applyFill="0" applyBorder="0" applyAlignment="0" applyProtection="0"/>
    <xf numFmtId="171" fontId="56" fillId="0" borderId="0" applyNumberFormat="0" applyFill="0" applyBorder="0" applyProtection="0">
      <alignment vertical="top"/>
    </xf>
    <xf numFmtId="171" fontId="31" fillId="0" borderId="0"/>
    <xf numFmtId="171" fontId="31" fillId="0" borderId="0"/>
    <xf numFmtId="171" fontId="42" fillId="0" borderId="0"/>
    <xf numFmtId="171" fontId="31" fillId="0" borderId="0"/>
    <xf numFmtId="171" fontId="45" fillId="0" borderId="0"/>
    <xf numFmtId="0" fontId="33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31" fillId="0" borderId="0"/>
    <xf numFmtId="171" fontId="42" fillId="0" borderId="0"/>
    <xf numFmtId="171" fontId="57" fillId="0" borderId="0" applyNumberFormat="0" applyFill="0" applyBorder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8" fillId="0" borderId="31" applyNumberFormat="0" applyFill="0" applyProtection="0">
      <alignment horizontal="center"/>
    </xf>
    <xf numFmtId="171" fontId="58" fillId="0" borderId="31" applyNumberFormat="0" applyFill="0" applyProtection="0">
      <alignment horizontal="centerContinuous"/>
    </xf>
    <xf numFmtId="171" fontId="58" fillId="0" borderId="31" applyNumberFormat="0" applyFill="0" applyProtection="0">
      <alignment horizontal="centerContinuous"/>
    </xf>
    <xf numFmtId="171" fontId="58" fillId="0" borderId="31" applyNumberFormat="0" applyFill="0" applyBorder="0" applyProtection="0">
      <alignment horizontal="center"/>
    </xf>
    <xf numFmtId="171" fontId="58" fillId="0" borderId="31" applyNumberFormat="0" applyFill="0" applyProtection="0">
      <alignment horizontal="center"/>
    </xf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58" fillId="0" borderId="0" applyNumberFormat="0" applyFill="0" applyBorder="0" applyProtection="0">
      <alignment horizontal="left"/>
    </xf>
    <xf numFmtId="171" fontId="59" fillId="0" borderId="0" applyNumberFormat="0" applyFill="0" applyBorder="0" applyProtection="0">
      <alignment horizontal="centerContinuous"/>
    </xf>
    <xf numFmtId="171" fontId="59" fillId="0" borderId="0" applyNumberFormat="0" applyFill="0" applyProtection="0">
      <alignment horizontal="centerContinuous"/>
    </xf>
    <xf numFmtId="43" fontId="4" fillId="0" borderId="0" applyFon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43" fillId="0" borderId="0"/>
    <xf numFmtId="171" fontId="42" fillId="0" borderId="0"/>
    <xf numFmtId="171" fontId="42" fillId="0" borderId="0"/>
    <xf numFmtId="171" fontId="31" fillId="0" borderId="0"/>
    <xf numFmtId="171" fontId="42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0" fontId="4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5" fillId="0" borderId="0"/>
    <xf numFmtId="171" fontId="45" fillId="0" borderId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2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45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171" fontId="31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4" fillId="0" borderId="0"/>
    <xf numFmtId="171" fontId="44" fillId="0" borderId="0"/>
    <xf numFmtId="171" fontId="44" fillId="0" borderId="0"/>
    <xf numFmtId="171" fontId="42" fillId="0" borderId="0"/>
    <xf numFmtId="171" fontId="45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5" fillId="0" borderId="0"/>
    <xf numFmtId="171" fontId="45" fillId="0" borderId="0"/>
    <xf numFmtId="171" fontId="31" fillId="0" borderId="0"/>
    <xf numFmtId="171" fontId="31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>
      <protection locked="0"/>
    </xf>
    <xf numFmtId="0" fontId="42" fillId="0" borderId="0"/>
    <xf numFmtId="0" fontId="31" fillId="0" borderId="0"/>
    <xf numFmtId="0" fontId="31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4" fillId="0" borderId="0"/>
    <xf numFmtId="0" fontId="31" fillId="0" borderId="0"/>
    <xf numFmtId="0" fontId="31" fillId="0" borderId="0"/>
    <xf numFmtId="0" fontId="42" fillId="0" borderId="0"/>
    <xf numFmtId="9" fontId="4" fillId="33" borderId="0"/>
    <xf numFmtId="0" fontId="42" fillId="0" borderId="0"/>
    <xf numFmtId="0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171" fontId="52" fillId="0" borderId="0"/>
    <xf numFmtId="171" fontId="60" fillId="0" borderId="0" applyNumberFormat="0" applyFill="0" applyBorder="0" applyAlignment="0" applyProtection="0">
      <alignment vertical="top"/>
      <protection locked="0"/>
    </xf>
    <xf numFmtId="171" fontId="4" fillId="0" borderId="0"/>
    <xf numFmtId="0" fontId="61" fillId="0" borderId="0"/>
    <xf numFmtId="1" fontId="62" fillId="0" borderId="0"/>
    <xf numFmtId="171" fontId="63" fillId="0" borderId="0"/>
    <xf numFmtId="0" fontId="4" fillId="0" borderId="0"/>
    <xf numFmtId="0" fontId="42" fillId="0" borderId="0"/>
    <xf numFmtId="0" fontId="42" fillId="0" borderId="0"/>
    <xf numFmtId="171" fontId="42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6" fillId="0" borderId="0"/>
    <xf numFmtId="173" fontId="65" fillId="0" borderId="0"/>
    <xf numFmtId="173" fontId="65" fillId="0" borderId="0"/>
    <xf numFmtId="173" fontId="65" fillId="0" borderId="0"/>
    <xf numFmtId="173" fontId="65" fillId="0" borderId="0"/>
    <xf numFmtId="173" fontId="65" fillId="0" borderId="0"/>
    <xf numFmtId="0" fontId="6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182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171" fontId="63" fillId="0" borderId="0"/>
    <xf numFmtId="1" fontId="67" fillId="0" borderId="0"/>
    <xf numFmtId="1" fontId="67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68" fontId="4" fillId="0" borderId="0" applyFont="0" applyFill="0" applyBorder="0" applyAlignment="0" applyProtection="0"/>
    <xf numFmtId="200" fontId="31" fillId="0" borderId="0">
      <alignment horizontal="center"/>
    </xf>
    <xf numFmtId="200" fontId="31" fillId="0" borderId="0">
      <alignment horizontal="center"/>
    </xf>
    <xf numFmtId="201" fontId="68" fillId="0" borderId="0">
      <alignment horizontal="left"/>
    </xf>
    <xf numFmtId="201" fontId="68" fillId="0" borderId="0">
      <alignment horizontal="left"/>
    </xf>
    <xf numFmtId="202" fontId="69" fillId="0" borderId="0">
      <alignment horizontal="left"/>
    </xf>
    <xf numFmtId="203" fontId="4" fillId="0" borderId="0" applyFont="0" applyFill="0" applyBorder="0" applyAlignment="0" applyProtection="0"/>
    <xf numFmtId="204" fontId="4" fillId="0" borderId="6" applyFont="0" applyFill="0" applyBorder="0" applyAlignment="0" applyProtection="0">
      <alignment horizontal="center"/>
    </xf>
    <xf numFmtId="0" fontId="46" fillId="0" borderId="0" applyNumberFormat="0" applyFill="0" applyBorder="0" applyAlignment="0" applyProtection="0">
      <alignment vertical="center"/>
      <protection locked="0"/>
    </xf>
    <xf numFmtId="9" fontId="70" fillId="0" borderId="0" applyFont="0" applyFill="0" applyBorder="0" applyAlignment="0" applyProtection="0"/>
    <xf numFmtId="171" fontId="30" fillId="36" borderId="0"/>
    <xf numFmtId="0" fontId="4" fillId="0" borderId="0"/>
    <xf numFmtId="171" fontId="30" fillId="36" borderId="0"/>
    <xf numFmtId="171" fontId="30" fillId="37" borderId="0"/>
    <xf numFmtId="171" fontId="30" fillId="32" borderId="0"/>
    <xf numFmtId="171" fontId="30" fillId="38" borderId="0"/>
    <xf numFmtId="171" fontId="30" fillId="39" borderId="0"/>
    <xf numFmtId="171" fontId="30" fillId="40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171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171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171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171" fontId="30" fillId="45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171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171" fontId="30" fillId="49" borderId="0" applyNumberFormat="0" applyBorder="0" applyAlignment="0" applyProtection="0"/>
    <xf numFmtId="206" fontId="71" fillId="0" borderId="0">
      <alignment horizontal="center"/>
    </xf>
    <xf numFmtId="171" fontId="30" fillId="51" borderId="0"/>
    <xf numFmtId="171" fontId="30" fillId="52" borderId="0"/>
    <xf numFmtId="171" fontId="30" fillId="53" borderId="0"/>
    <xf numFmtId="171" fontId="30" fillId="38" borderId="0"/>
    <xf numFmtId="171" fontId="30" fillId="51" borderId="0"/>
    <xf numFmtId="171" fontId="30" fillId="54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2" borderId="0"/>
    <xf numFmtId="171" fontId="30" fillId="52" borderId="0"/>
    <xf numFmtId="171" fontId="30" fillId="52" borderId="0"/>
    <xf numFmtId="171" fontId="30" fillId="52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36" fillId="2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36" fillId="2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2" fillId="0" borderId="0">
      <alignment vertical="center"/>
    </xf>
    <xf numFmtId="0" fontId="74" fillId="0" borderId="0" applyFont="0" applyFill="0" applyBorder="0" applyAlignment="0" applyProtection="0"/>
    <xf numFmtId="207" fontId="75" fillId="0" borderId="0" applyFont="0" applyFill="0" applyBorder="0" applyAlignment="0" applyProtection="0"/>
    <xf numFmtId="208" fontId="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9" fontId="10" fillId="0" borderId="0">
      <alignment horizontal="left" vertical="top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6" fillId="68" borderId="0" applyNumberFormat="0" applyFill="0" applyBorder="0" applyAlignment="0"/>
    <xf numFmtId="0" fontId="72" fillId="0" borderId="0">
      <alignment vertical="center"/>
    </xf>
    <xf numFmtId="0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72" fillId="0" borderId="0">
      <alignment vertical="center"/>
    </xf>
    <xf numFmtId="0" fontId="4" fillId="0" borderId="0" applyFont="0" applyFill="0" applyBorder="0" applyAlignment="0" applyProtection="0"/>
    <xf numFmtId="165" fontId="75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7" fillId="69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9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" fillId="0" borderId="0"/>
    <xf numFmtId="0" fontId="72" fillId="0" borderId="0">
      <alignment vertical="center"/>
    </xf>
    <xf numFmtId="0" fontId="80" fillId="0" borderId="0"/>
    <xf numFmtId="0" fontId="8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5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5" fillId="0" borderId="0" applyFill="0" applyBorder="0" applyAlignment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1" fillId="0" borderId="11">
      <alignment horizontal="center"/>
    </xf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4" fontId="88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2" fontId="4" fillId="0" borderId="0" applyFont="0" applyFill="0" applyBorder="0" applyAlignment="0" applyProtection="0"/>
    <xf numFmtId="0" fontId="72" fillId="0" borderId="0">
      <alignment vertical="center"/>
    </xf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0" borderId="0">
      <alignment vertical="center"/>
    </xf>
    <xf numFmtId="218" fontId="4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>
      <alignment vertical="center"/>
    </xf>
    <xf numFmtId="215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72" fillId="0" borderId="0">
      <alignment vertical="center"/>
    </xf>
    <xf numFmtId="218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4" fillId="0" borderId="0" applyFont="0" applyFill="0" applyBorder="0" applyAlignment="0" applyProtection="0"/>
    <xf numFmtId="0" fontId="72" fillId="0" borderId="0">
      <alignment vertical="center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89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9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9" fontId="7" fillId="73" borderId="0">
      <alignment vertical="center"/>
    </xf>
    <xf numFmtId="3" fontId="90" fillId="74" borderId="0" applyBorder="0" applyAlignment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2" fontId="46" fillId="75" borderId="0">
      <alignment horizontal="right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3" fontId="91" fillId="0" borderId="0" applyFont="0" applyFill="0" applyBorder="0" applyAlignment="0" applyProtection="0"/>
    <xf numFmtId="224" fontId="91" fillId="0" borderId="0" applyFont="0" applyFill="0" applyBorder="0" applyAlignment="0" applyProtection="0"/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5" fontId="45" fillId="0" borderId="0" applyFont="0" applyFill="0" applyBorder="0" applyAlignment="0" applyProtection="0"/>
    <xf numFmtId="164" fontId="93" fillId="0" borderId="0" applyFont="0" applyFill="0" applyBorder="0" applyAlignment="0" applyProtection="0"/>
    <xf numFmtId="175" fontId="45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4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4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5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6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72" fillId="0" borderId="0">
      <alignment vertical="center"/>
    </xf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72" fillId="0" borderId="0">
      <alignment vertical="center"/>
    </xf>
    <xf numFmtId="0" fontId="72" fillId="0" borderId="0">
      <alignment vertical="center"/>
    </xf>
    <xf numFmtId="226" fontId="5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" fontId="98" fillId="0" borderId="0" applyFont="0" applyFill="0" applyBorder="0" applyAlignment="0" applyProtection="0"/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" fillId="77" borderId="0">
      <alignment horizontal="right" vertical="center"/>
    </xf>
    <xf numFmtId="0" fontId="72" fillId="0" borderId="0">
      <alignment vertical="center"/>
    </xf>
    <xf numFmtId="0" fontId="72" fillId="0" borderId="0">
      <alignment vertical="center"/>
    </xf>
    <xf numFmtId="37" fontId="4" fillId="0" borderId="0" applyNumberFormat="0" applyFill="0" applyBorder="0" applyAlignment="0" applyProtection="0">
      <alignment horizont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8" fontId="46" fillId="7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8" applyNumberFormat="0" applyAlignment="0" applyProtection="0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7" fontId="4" fillId="8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4" fillId="71" borderId="6" applyBorder="0"/>
    <xf numFmtId="228" fontId="42" fillId="0" borderId="12" applyFont="0" applyFill="0" applyBorder="0" applyAlignment="0" applyProtection="0">
      <alignment horizontal="center"/>
    </xf>
    <xf numFmtId="0" fontId="72" fillId="0" borderId="0">
      <alignment vertical="center"/>
    </xf>
    <xf numFmtId="205" fontId="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184" fontId="66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" fillId="81" borderId="0">
      <alignment horizontal="righ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69" fontId="106" fillId="0" borderId="40">
      <alignment horizontal="right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7" fillId="0" borderId="29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98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9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9" fontId="108" fillId="73" borderId="0">
      <alignment horizontal="centerContinuous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7" fontId="11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30" fontId="11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7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165" fontId="86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1" fillId="0" borderId="0"/>
    <xf numFmtId="165" fontId="87" fillId="0" borderId="0"/>
    <xf numFmtId="165" fontId="87" fillId="0" borderId="0"/>
    <xf numFmtId="165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2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0" fontId="1" fillId="0" borderId="0"/>
    <xf numFmtId="0" fontId="1" fillId="0" borderId="0"/>
    <xf numFmtId="205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88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4" fillId="0" borderId="0"/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2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73" fontId="4" fillId="0" borderId="0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73" fontId="4" fillId="0" borderId="0"/>
    <xf numFmtId="17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1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30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30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5" fontId="4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45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30" fillId="25" borderId="26" applyNumberFormat="0" applyFont="0" applyAlignment="0" applyProtection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3" fillId="75" borderId="0">
      <alignment horizontal="left" vertical="top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8" fillId="0" borderId="2" applyFill="0" applyProtection="0">
      <alignment horizontal="center" vertical="top" wrapText="1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0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0" fontId="98" fillId="0" borderId="0" applyFont="0" applyFill="0" applyBorder="0" applyAlignment="0" applyProtection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88" fillId="0" borderId="0">
      <alignment vertical="center"/>
    </xf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5" fillId="83" borderId="0" applyBorder="0" applyAlignment="0">
      <alignment horizontal="left"/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0" fillId="84" borderId="0" applyNumberFormat="0" applyFill="0" applyBorder="0" applyAlignment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7" fillId="0" borderId="43" applyBorder="0">
      <alignment vertical="top"/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" fontId="4" fillId="0" borderId="12" applyNumberFormat="0" applyFill="0" applyAlignment="0" applyProtection="0">
      <alignment horizontal="center"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38" fontId="118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7" fillId="73" borderId="0">
      <alignment horizontal="right"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" fillId="0" borderId="0"/>
    <xf numFmtId="0" fontId="118" fillId="0" borderId="2"/>
    <xf numFmtId="0" fontId="118" fillId="0" borderId="2"/>
    <xf numFmtId="0" fontId="118" fillId="0" borderId="2"/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3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0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31" fontId="119" fillId="0" borderId="0">
      <alignment horizontal="left" vertical="top" readingOrder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1" fillId="75" borderId="0"/>
    <xf numFmtId="0" fontId="1" fillId="0" borderId="0"/>
    <xf numFmtId="0" fontId="46" fillId="75" borderId="0">
      <alignment horizontal="left"/>
    </xf>
    <xf numFmtId="0" fontId="1" fillId="0" borderId="0"/>
    <xf numFmtId="0" fontId="46" fillId="75" borderId="0">
      <alignment horizontal="left" indent="1"/>
    </xf>
    <xf numFmtId="0" fontId="1" fillId="0" borderId="0"/>
    <xf numFmtId="0" fontId="46" fillId="75" borderId="0">
      <alignment horizontal="left" vertical="center" indent="2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40" fontId="120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8" fillId="0" borderId="24" applyNumberFormat="0" applyFill="0" applyProtection="0">
      <alignment horizontal="left"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1" fillId="0" borderId="0"/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49" fontId="41" fillId="83" borderId="46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Border="0">
      <alignment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49" fontId="41" fillId="78" borderId="0" applyBorder="0">
      <alignment horizontal="left" wrapText="1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14" applyFill="0" applyBorder="0">
      <alignment horizontal="left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78" borderId="14" applyFill="0" applyBorder="0">
      <alignment horizontal="left"/>
    </xf>
    <xf numFmtId="218" fontId="123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2" fontId="123" fillId="0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0" fontId="46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83" borderId="0" applyFill="0" applyBorder="0"/>
    <xf numFmtId="0" fontId="1" fillId="0" borderId="0"/>
    <xf numFmtId="0" fontId="1" fillId="0" borderId="0"/>
    <xf numFmtId="0" fontId="46" fillId="83" borderId="0" applyFill="0" applyBorder="0"/>
    <xf numFmtId="10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10" fontId="46" fillId="0" borderId="0" applyFill="0" applyBorder="0"/>
    <xf numFmtId="0" fontId="1" fillId="0" borderId="0"/>
    <xf numFmtId="0" fontId="1" fillId="0" borderId="0"/>
    <xf numFmtId="1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/>
    <xf numFmtId="0" fontId="46" fillId="83" borderId="0" applyFill="0" applyBorder="0">
      <alignment horizontal="lef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46" fillId="83" borderId="0" applyFill="0" applyBorder="0"/>
    <xf numFmtId="0" fontId="46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3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1" fillId="83" borderId="0" applyFill="0" applyBorder="0"/>
    <xf numFmtId="0" fontId="1" fillId="0" borderId="0"/>
    <xf numFmtId="0" fontId="1" fillId="0" borderId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41" fillId="85" borderId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8" fillId="78" borderId="47" applyFill="0" applyBorder="0"/>
    <xf numFmtId="10" fontId="123" fillId="78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3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49" fontId="46" fillId="83" borderId="0" applyFill="0" applyBorder="0"/>
    <xf numFmtId="0" fontId="1" fillId="0" borderId="0"/>
    <xf numFmtId="0" fontId="1" fillId="0" borderId="0"/>
    <xf numFmtId="0" fontId="41" fillId="83" borderId="0" applyFill="0" applyBorder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4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9" fontId="41" fillId="83" borderId="0" applyFill="0" applyBorder="0"/>
    <xf numFmtId="0" fontId="1" fillId="0" borderId="0"/>
    <xf numFmtId="0" fontId="1" fillId="0" borderId="0"/>
    <xf numFmtId="219" fontId="46" fillId="83" borderId="0" applyFill="0" applyBorder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49" fontId="41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10" fontId="46" fillId="0" borderId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10" fontId="46" fillId="83" borderId="0" applyFill="0" applyBorder="0"/>
    <xf numFmtId="0" fontId="1" fillId="0" borderId="0"/>
    <xf numFmtId="0" fontId="1" fillId="0" borderId="0"/>
    <xf numFmtId="9" fontId="46" fillId="83" borderId="0" applyFill="0" applyBorder="0"/>
    <xf numFmtId="0" fontId="124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83" borderId="0" applyFill="0" applyBorder="0"/>
    <xf numFmtId="0" fontId="1" fillId="0" borderId="0"/>
    <xf numFmtId="0" fontId="1" fillId="0" borderId="0"/>
    <xf numFmtId="3" fontId="46" fillId="83" borderId="0" applyFill="0" applyBorder="0"/>
    <xf numFmtId="0" fontId="46" fillId="78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125" fillId="0" borderId="0" applyBorder="0"/>
    <xf numFmtId="0" fontId="88" fillId="0" borderId="0">
      <alignment vertical="center"/>
    </xf>
    <xf numFmtId="0" fontId="1" fillId="0" borderId="0"/>
    <xf numFmtId="0" fontId="1" fillId="0" borderId="0"/>
    <xf numFmtId="0" fontId="125" fillId="83" borderId="0" applyFill="0" applyBorder="0"/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4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49" fontId="41" fillId="78" borderId="0" applyBorder="0"/>
    <xf numFmtId="0" fontId="88" fillId="0" borderId="0">
      <alignment vertical="center"/>
    </xf>
    <xf numFmtId="0" fontId="1" fillId="0" borderId="0"/>
    <xf numFmtId="0" fontId="1" fillId="0" borderId="0"/>
    <xf numFmtId="0" fontId="41" fillId="78" borderId="48" applyFill="0" applyBorder="0"/>
    <xf numFmtId="235" fontId="41" fillId="78" borderId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Fill="0" applyBorder="0"/>
    <xf numFmtId="0" fontId="46" fillId="0" borderId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1" fillId="0" borderId="0" applyFill="0" applyBorder="0"/>
    <xf numFmtId="49" fontId="41" fillId="78" borderId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Fill="0" applyBorder="0"/>
    <xf numFmtId="235" fontId="41" fillId="78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218" fontId="123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18" fontId="123" fillId="83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46" fillId="78" borderId="0" applyFill="0" applyBorder="0"/>
    <xf numFmtId="168" fontId="46" fillId="78" borderId="0" applyFill="0" applyBorder="0"/>
    <xf numFmtId="0" fontId="1" fillId="0" borderId="0"/>
    <xf numFmtId="0" fontId="1" fillId="0" borderId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83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83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0" borderId="0" applyFont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0" fontId="41" fillId="0" borderId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41" fillId="83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123" fillId="0" borderId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0" borderId="0" applyFill="0" applyBorder="0"/>
    <xf numFmtId="0" fontId="1" fillId="0" borderId="0"/>
    <xf numFmtId="0" fontId="1" fillId="0" borderId="0"/>
    <xf numFmtId="3" fontId="46" fillId="83" borderId="0" applyFill="0" applyBorder="0"/>
    <xf numFmtId="236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18" fontId="41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1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78" borderId="14" applyFill="0" applyBorder="0">
      <alignment horizontal="left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126" fillId="0" borderId="12" applyNumberFormat="0" applyFill="0" applyAlignment="0" applyProtection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2" fontId="98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237" fontId="91" fillId="0" borderId="0" applyFont="0" applyFill="0" applyBorder="0" applyAlignment="0" applyProtection="0"/>
    <xf numFmtId="238" fontId="91" fillId="0" borderId="0" applyFont="0" applyFill="0" applyBorder="0" applyAlignment="0" applyProtection="0"/>
    <xf numFmtId="42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0" fontId="1" fillId="0" borderId="0"/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43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214" fontId="42" fillId="0" borderId="0" applyFont="0" applyFill="0" applyBorder="0" applyAlignment="0" applyProtection="0"/>
    <xf numFmtId="215" fontId="42" fillId="0" borderId="0" applyFont="0" applyFill="0" applyBorder="0" applyAlignment="0" applyProtection="0"/>
    <xf numFmtId="165" fontId="65" fillId="0" borderId="0" applyFont="0" applyFill="0" applyBorder="0" applyAlignment="0" applyProtection="0"/>
    <xf numFmtId="172" fontId="1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3" fontId="30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66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15" fontId="72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207" fontId="30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99" fillId="44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30" fillId="44" borderId="0" applyNumberFormat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78" fillId="43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31" fillId="43" borderId="0" applyNumberFormat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32" fillId="0" borderId="0">
      <alignment vertical="center"/>
    </xf>
    <xf numFmtId="0" fontId="1" fillId="0" borderId="0"/>
    <xf numFmtId="0" fontId="132" fillId="0" borderId="0">
      <alignment vertical="center"/>
    </xf>
    <xf numFmtId="0" fontId="132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5" fillId="0" borderId="0">
      <alignment vertical="center"/>
    </xf>
    <xf numFmtId="0" fontId="133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33" fillId="0" borderId="0"/>
    <xf numFmtId="182" fontId="133" fillId="0" borderId="0"/>
    <xf numFmtId="0" fontId="66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66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6" fillId="0" borderId="0"/>
    <xf numFmtId="0" fontId="134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2" fillId="0" borderId="0">
      <alignment vertical="center"/>
    </xf>
    <xf numFmtId="0" fontId="88" fillId="0" borderId="0"/>
    <xf numFmtId="0" fontId="1" fillId="0" borderId="0"/>
    <xf numFmtId="0" fontId="132" fillId="0" borderId="0">
      <alignment vertical="center"/>
    </xf>
    <xf numFmtId="0" fontId="1" fillId="0" borderId="0"/>
    <xf numFmtId="0" fontId="1" fillId="0" borderId="0"/>
    <xf numFmtId="0" fontId="72" fillId="0" borderId="0">
      <alignment vertical="center"/>
    </xf>
    <xf numFmtId="0" fontId="1" fillId="0" borderId="0"/>
    <xf numFmtId="0" fontId="4" fillId="0" borderId="0"/>
    <xf numFmtId="0" fontId="73" fillId="64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5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6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1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2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7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/>
    <xf numFmtId="0" fontId="7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1" fillId="0" borderId="0" applyNumberFormat="0" applyFill="0" applyBorder="0" applyAlignment="0" applyProtection="0"/>
    <xf numFmtId="0" fontId="100" fillId="0" borderId="36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1" fillId="0" borderId="37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2" fillId="0" borderId="38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2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1" fillId="0" borderId="0" applyNumberFormat="0" applyFill="0" applyBorder="0" applyAlignment="0" applyProtection="0"/>
    <xf numFmtId="0" fontId="42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47" fillId="0" borderId="0" applyFont="0" applyFill="0" applyBorder="0" applyAlignment="0" applyProtection="0"/>
    <xf numFmtId="0" fontId="1" fillId="0" borderId="0"/>
    <xf numFmtId="0" fontId="1" fillId="0" borderId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4" fillId="72" borderId="35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66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97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44" fontId="132" fillId="0" borderId="0" applyFont="0" applyFill="0" applyBorder="0" applyAlignment="0" applyProtection="0"/>
    <xf numFmtId="171" fontId="132" fillId="0" borderId="0" applyFont="0" applyFill="0" applyBorder="0" applyAlignment="0" applyProtection="0"/>
    <xf numFmtId="5" fontId="13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88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09" fillId="35" borderId="0" applyNumberFormat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30" fillId="0" borderId="0"/>
    <xf numFmtId="0" fontId="30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30" fillId="0" borderId="0"/>
    <xf numFmtId="0" fontId="88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36" fillId="0" borderId="0"/>
  </cellStyleXfs>
  <cellXfs count="399">
    <xf numFmtId="0" fontId="0" fillId="0" borderId="0" xfId="0"/>
    <xf numFmtId="0" fontId="0" fillId="15" borderId="2" xfId="0" applyFill="1" applyBorder="1" applyAlignment="1">
      <alignment wrapText="1"/>
    </xf>
    <xf numFmtId="0" fontId="13" fillId="4" borderId="5" xfId="0" applyFont="1" applyFill="1" applyBorder="1" applyProtection="1">
      <protection hidden="1"/>
    </xf>
    <xf numFmtId="0" fontId="13" fillId="2" borderId="0" xfId="0" applyFont="1" applyFill="1" applyProtection="1">
      <protection locked="0" hidden="1"/>
    </xf>
    <xf numFmtId="0" fontId="13" fillId="4" borderId="4" xfId="0" applyFont="1" applyFill="1" applyBorder="1" applyProtection="1">
      <protection hidden="1"/>
    </xf>
    <xf numFmtId="0" fontId="14" fillId="4" borderId="5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0" fontId="14" fillId="5" borderId="1" xfId="0" applyFont="1" applyFill="1" applyBorder="1" applyProtection="1">
      <protection hidden="1"/>
    </xf>
    <xf numFmtId="0" fontId="17" fillId="2" borderId="0" xfId="0" applyFont="1" applyFill="1" applyAlignment="1" applyProtection="1">
      <alignment wrapText="1"/>
      <protection hidden="1"/>
    </xf>
    <xf numFmtId="0" fontId="18" fillId="4" borderId="1" xfId="0" applyFont="1" applyFill="1" applyBorder="1" applyAlignment="1" applyProtection="1">
      <alignment wrapText="1"/>
      <protection hidden="1"/>
    </xf>
    <xf numFmtId="0" fontId="21" fillId="2" borderId="0" xfId="0" applyFont="1" applyFill="1" applyProtection="1">
      <protection hidden="1"/>
    </xf>
    <xf numFmtId="0" fontId="14" fillId="4" borderId="1" xfId="0" applyFont="1" applyFill="1" applyBorder="1" applyProtection="1">
      <protection hidden="1"/>
    </xf>
    <xf numFmtId="0" fontId="13" fillId="2" borderId="0" xfId="0" applyFont="1" applyFill="1" applyProtection="1">
      <protection hidden="1"/>
    </xf>
    <xf numFmtId="0" fontId="13" fillId="4" borderId="1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0" fillId="14" borderId="1" xfId="0" applyFill="1" applyBorder="1" applyProtection="1">
      <protection hidden="1"/>
    </xf>
    <xf numFmtId="0" fontId="13" fillId="14" borderId="1" xfId="0" applyFont="1" applyFill="1" applyBorder="1" applyProtection="1">
      <protection hidden="1"/>
    </xf>
    <xf numFmtId="0" fontId="20" fillId="2" borderId="0" xfId="0" applyFont="1" applyFill="1" applyProtection="1">
      <protection hidden="1"/>
    </xf>
    <xf numFmtId="0" fontId="20" fillId="14" borderId="1" xfId="0" applyFont="1" applyFill="1" applyBorder="1" applyProtection="1">
      <protection hidden="1"/>
    </xf>
    <xf numFmtId="0" fontId="13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29" fillId="13" borderId="2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wrapText="1"/>
    </xf>
    <xf numFmtId="0" fontId="12" fillId="6" borderId="2" xfId="3" applyFill="1" applyBorder="1" applyAlignment="1" applyProtection="1">
      <alignment horizontal="center" vertical="center"/>
      <protection hidden="1"/>
    </xf>
    <xf numFmtId="0" fontId="6" fillId="7" borderId="2" xfId="0" applyFont="1" applyFill="1" applyBorder="1" applyAlignment="1" applyProtection="1">
      <alignment horizontal="left" vertical="center"/>
      <protection locked="0" hidden="1"/>
    </xf>
    <xf numFmtId="166" fontId="19" fillId="7" borderId="2" xfId="0" applyNumberFormat="1" applyFont="1" applyFill="1" applyBorder="1" applyAlignment="1" applyProtection="1">
      <alignment horizontal="left" vertical="center" wrapText="1" indent="1"/>
      <protection hidden="1"/>
    </xf>
    <xf numFmtId="0" fontId="23" fillId="10" borderId="2" xfId="0" quotePrefix="1" applyFont="1" applyFill="1" applyBorder="1" applyAlignment="1" applyProtection="1">
      <alignment horizontal="center" vertical="center"/>
      <protection hidden="1"/>
    </xf>
    <xf numFmtId="0" fontId="8" fillId="12" borderId="2" xfId="0" applyFont="1" applyFill="1" applyBorder="1" applyAlignment="1" applyProtection="1">
      <alignment horizontal="center" vertical="center"/>
      <protection locked="0"/>
    </xf>
    <xf numFmtId="0" fontId="24" fillId="13" borderId="2" xfId="0" applyFont="1" applyFill="1" applyBorder="1" applyAlignment="1" applyProtection="1">
      <alignment horizontal="left" vertical="center" indent="2"/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25" fillId="13" borderId="2" xfId="0" applyFont="1" applyFill="1" applyBorder="1" applyAlignment="1" applyProtection="1">
      <alignment horizontal="left" vertical="center" indent="18"/>
      <protection hidden="1"/>
    </xf>
    <xf numFmtId="0" fontId="10" fillId="13" borderId="2" xfId="0" applyFont="1" applyFill="1" applyBorder="1" applyAlignment="1" applyProtection="1">
      <alignment vertical="center" wrapText="1"/>
      <protection locked="0"/>
    </xf>
    <xf numFmtId="0" fontId="7" fillId="7" borderId="2" xfId="0" applyFont="1" applyFill="1" applyBorder="1" applyAlignment="1" applyProtection="1">
      <alignment vertical="center" wrapText="1"/>
      <protection hidden="1"/>
    </xf>
    <xf numFmtId="0" fontId="6" fillId="8" borderId="2" xfId="0" applyFont="1" applyFill="1" applyBorder="1" applyAlignment="1" applyProtection="1">
      <alignment vertical="center" wrapText="1"/>
      <protection hidden="1"/>
    </xf>
    <xf numFmtId="0" fontId="11" fillId="11" borderId="2" xfId="0" applyFont="1" applyFill="1" applyBorder="1" applyAlignment="1" applyProtection="1">
      <alignment vertical="center"/>
      <protection hidden="1"/>
    </xf>
    <xf numFmtId="0" fontId="4" fillId="13" borderId="2" xfId="0" applyFont="1" applyFill="1" applyBorder="1" applyAlignment="1" applyProtection="1">
      <alignment vertical="center" wrapText="1"/>
      <protection hidden="1"/>
    </xf>
    <xf numFmtId="0" fontId="10" fillId="13" borderId="2" xfId="0" applyFont="1" applyFill="1" applyBorder="1" applyAlignment="1" applyProtection="1">
      <alignment vertical="center" wrapText="1"/>
      <protection hidden="1"/>
    </xf>
    <xf numFmtId="0" fontId="10" fillId="13" borderId="2" xfId="0" quotePrefix="1" applyFont="1" applyFill="1" applyBorder="1" applyAlignment="1" applyProtection="1">
      <alignment vertical="center" wrapText="1"/>
      <protection hidden="1"/>
    </xf>
    <xf numFmtId="0" fontId="16" fillId="6" borderId="2" xfId="0" applyFont="1" applyFill="1" applyBorder="1" applyAlignment="1" applyProtection="1">
      <alignment horizontal="left" vertical="center" indent="9"/>
      <protection locked="0" hidden="1"/>
    </xf>
    <xf numFmtId="0" fontId="5" fillId="6" borderId="2" xfId="0" applyFont="1" applyFill="1" applyBorder="1" applyAlignment="1" applyProtection="1">
      <alignment vertical="center"/>
      <protection hidden="1"/>
    </xf>
    <xf numFmtId="0" fontId="8" fillId="8" borderId="2" xfId="0" applyFont="1" applyFill="1" applyBorder="1" applyAlignment="1" applyProtection="1">
      <alignment horizontal="left" vertical="center" wrapText="1"/>
      <protection hidden="1"/>
    </xf>
    <xf numFmtId="0" fontId="8" fillId="8" borderId="2" xfId="0" applyFont="1" applyFill="1" applyBorder="1" applyAlignment="1" applyProtection="1">
      <alignment horizontal="center" vertical="center" wrapText="1"/>
      <protection hidden="1"/>
    </xf>
    <xf numFmtId="0" fontId="22" fillId="3" borderId="2" xfId="0" applyFont="1" applyFill="1" applyBorder="1" applyAlignment="1" applyProtection="1">
      <alignment horizontal="left" vertical="center"/>
      <protection locked="0" hidden="1"/>
    </xf>
    <xf numFmtId="0" fontId="5" fillId="9" borderId="2" xfId="0" applyFont="1" applyFill="1" applyBorder="1" applyAlignment="1" applyProtection="1">
      <alignment vertical="center" wrapText="1"/>
      <protection hidden="1"/>
    </xf>
    <xf numFmtId="0" fontId="16" fillId="3" borderId="2" xfId="0" applyFont="1" applyFill="1" applyBorder="1" applyAlignment="1" applyProtection="1">
      <alignment horizontal="right" vertical="center" indent="45"/>
      <protection hidden="1"/>
    </xf>
    <xf numFmtId="0" fontId="9" fillId="11" borderId="2" xfId="0" applyFont="1" applyFill="1" applyBorder="1" applyAlignment="1" applyProtection="1">
      <alignment vertical="center"/>
      <protection hidden="1"/>
    </xf>
    <xf numFmtId="0" fontId="6" fillId="12" borderId="2" xfId="0" applyFont="1" applyFill="1" applyBorder="1" applyAlignment="1" applyProtection="1">
      <alignment horizontal="center" vertical="center"/>
      <protection locked="0"/>
    </xf>
    <xf numFmtId="0" fontId="6" fillId="13" borderId="2" xfId="0" applyFont="1" applyFill="1" applyBorder="1" applyAlignment="1" applyProtection="1">
      <alignment horizontal="center" vertical="center"/>
      <protection hidden="1"/>
    </xf>
    <xf numFmtId="0" fontId="26" fillId="10" borderId="2" xfId="0" quotePrefix="1" applyFont="1" applyFill="1" applyBorder="1" applyAlignment="1" applyProtection="1">
      <alignment horizontal="center" vertical="center"/>
      <protection hidden="1"/>
    </xf>
    <xf numFmtId="0" fontId="27" fillId="13" borderId="2" xfId="0" applyFont="1" applyFill="1" applyBorder="1" applyAlignment="1" applyProtection="1">
      <alignment horizontal="left" vertical="center" indent="18"/>
      <protection hidden="1"/>
    </xf>
    <xf numFmtId="12" fontId="8" fillId="13" borderId="2" xfId="0" applyNumberFormat="1" applyFont="1" applyFill="1" applyBorder="1" applyAlignment="1" applyProtection="1">
      <alignment horizontal="center" vertical="center"/>
      <protection hidden="1"/>
    </xf>
    <xf numFmtId="12" fontId="6" fillId="13" borderId="2" xfId="0" applyNumberFormat="1" applyFont="1" applyFill="1" applyBorder="1" applyAlignment="1" applyProtection="1">
      <alignment horizontal="center" vertical="center"/>
      <protection hidden="1"/>
    </xf>
    <xf numFmtId="0" fontId="8" fillId="13" borderId="2" xfId="0" quotePrefix="1" applyFont="1" applyFill="1" applyBorder="1" applyAlignment="1" applyProtection="1">
      <alignment vertical="center" wrapText="1"/>
      <protection locked="0"/>
    </xf>
    <xf numFmtId="0" fontId="8" fillId="13" borderId="2" xfId="0" applyFont="1" applyFill="1" applyBorder="1" applyAlignment="1" applyProtection="1">
      <alignment vertical="center" wrapText="1"/>
      <protection locked="0"/>
    </xf>
    <xf numFmtId="167" fontId="28" fillId="11" borderId="2" xfId="0" applyNumberFormat="1" applyFont="1" applyFill="1" applyBorder="1" applyAlignment="1" applyProtection="1">
      <alignment horizontal="center" vertical="center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19" fillId="13" borderId="2" xfId="0" applyFont="1" applyFill="1" applyBorder="1" applyAlignment="1" applyProtection="1">
      <alignment horizontal="right" vertical="center"/>
      <protection hidden="1"/>
    </xf>
    <xf numFmtId="2" fontId="8" fillId="13" borderId="2" xfId="0" applyNumberFormat="1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/>
      <protection hidden="1"/>
    </xf>
    <xf numFmtId="166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7" fillId="3" borderId="7" xfId="0" applyFont="1" applyFill="1" applyBorder="1" applyAlignment="1" applyProtection="1">
      <alignment horizontal="center" vertical="center" wrapText="1"/>
      <protection hidden="1"/>
    </xf>
    <xf numFmtId="0" fontId="7" fillId="3" borderId="8" xfId="0" applyFont="1" applyFill="1" applyBorder="1" applyAlignment="1" applyProtection="1">
      <alignment horizontal="center" vertical="center" wrapText="1"/>
      <protection hidden="1"/>
    </xf>
    <xf numFmtId="0" fontId="9" fillId="17" borderId="9" xfId="0" quotePrefix="1" applyFont="1" applyFill="1" applyBorder="1" applyAlignment="1" applyProtection="1">
      <alignment horizontal="center" vertical="center"/>
      <protection hidden="1"/>
    </xf>
    <xf numFmtId="0" fontId="6" fillId="16" borderId="9" xfId="0" applyFont="1" applyFill="1" applyBorder="1" applyAlignment="1" applyProtection="1">
      <alignment horizontal="left" vertical="center"/>
      <protection locked="0"/>
    </xf>
    <xf numFmtId="0" fontId="9" fillId="17" borderId="10" xfId="0" quotePrefix="1" applyFont="1" applyFill="1" applyBorder="1" applyAlignment="1" applyProtection="1">
      <alignment horizontal="center" vertical="center"/>
      <protection hidden="1"/>
    </xf>
    <xf numFmtId="0" fontId="6" fillId="16" borderId="10" xfId="0" applyFont="1" applyFill="1" applyBorder="1" applyAlignment="1" applyProtection="1">
      <alignment horizontal="left" vertical="center"/>
      <protection locked="0"/>
    </xf>
    <xf numFmtId="0" fontId="34" fillId="13" borderId="0" xfId="0" quotePrefix="1" applyFont="1" applyFill="1" applyAlignment="1" applyProtection="1">
      <alignment horizontal="center" vertical="center"/>
      <protection hidden="1"/>
    </xf>
    <xf numFmtId="0" fontId="35" fillId="4" borderId="0" xfId="0" applyFont="1" applyFill="1" applyAlignment="1" applyProtection="1">
      <alignment horizontal="left" wrapText="1"/>
      <protection locked="0"/>
    </xf>
    <xf numFmtId="0" fontId="9" fillId="17" borderId="0" xfId="0" quotePrefix="1" applyFont="1" applyFill="1" applyAlignment="1" applyProtection="1">
      <alignment horizontal="center" vertical="center"/>
      <protection hidden="1"/>
    </xf>
    <xf numFmtId="0" fontId="6" fillId="16" borderId="0" xfId="0" applyFont="1" applyFill="1" applyAlignment="1" applyProtection="1">
      <alignment horizontal="left" vertical="center"/>
      <protection locked="0"/>
    </xf>
    <xf numFmtId="12" fontId="0" fillId="0" borderId="0" xfId="0" applyNumberFormat="1"/>
    <xf numFmtId="0" fontId="9" fillId="11" borderId="2" xfId="0" applyFont="1" applyFill="1" applyBorder="1" applyAlignment="1" applyProtection="1">
      <alignment horizontal="left" vertical="center"/>
      <protection hidden="1"/>
    </xf>
    <xf numFmtId="0" fontId="8" fillId="13" borderId="13" xfId="0" applyFont="1" applyFill="1" applyBorder="1" applyAlignment="1" applyProtection="1">
      <alignment horizontal="left" vertical="top" wrapText="1"/>
      <protection locked="0"/>
    </xf>
    <xf numFmtId="0" fontId="6" fillId="0" borderId="2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vertical="center" wrapText="1"/>
      <protection hidden="1"/>
    </xf>
    <xf numFmtId="0" fontId="29" fillId="0" borderId="2" xfId="0" applyFont="1" applyBorder="1" applyAlignment="1" applyProtection="1">
      <alignment vertical="center" wrapText="1"/>
      <protection hidden="1"/>
    </xf>
    <xf numFmtId="43" fontId="21" fillId="4" borderId="0" xfId="15" applyFont="1" applyFill="1" applyAlignment="1" applyProtection="1">
      <alignment horizontal="center"/>
      <protection hidden="1"/>
    </xf>
    <xf numFmtId="168" fontId="0" fillId="0" borderId="0" xfId="15" applyNumberFormat="1" applyFont="1"/>
    <xf numFmtId="43" fontId="0" fillId="0" borderId="0" xfId="0" applyNumberFormat="1"/>
    <xf numFmtId="1" fontId="8" fillId="13" borderId="2" xfId="0" applyNumberFormat="1" applyFont="1" applyFill="1" applyBorder="1" applyAlignment="1" applyProtection="1">
      <alignment horizontal="center" vertical="center"/>
      <protection hidden="1"/>
    </xf>
    <xf numFmtId="1" fontId="6" fillId="13" borderId="2" xfId="0" applyNumberFormat="1" applyFont="1" applyFill="1" applyBorder="1" applyAlignment="1" applyProtection="1">
      <alignment horizontal="center" vertical="center"/>
      <protection hidden="1"/>
    </xf>
    <xf numFmtId="0" fontId="12" fillId="6" borderId="0" xfId="3" applyFill="1" applyAlignment="1" applyProtection="1">
      <alignment horizontal="center" vertical="center"/>
      <protection hidden="1"/>
    </xf>
    <xf numFmtId="0" fontId="0" fillId="0" borderId="2" xfId="0" applyBorder="1"/>
    <xf numFmtId="0" fontId="8" fillId="13" borderId="11" xfId="0" applyFont="1" applyFill="1" applyBorder="1" applyAlignment="1" applyProtection="1">
      <alignment horizontal="center" vertical="center"/>
      <protection hidden="1"/>
    </xf>
    <xf numFmtId="0" fontId="8" fillId="18" borderId="2" xfId="0" applyFont="1" applyFill="1" applyBorder="1" applyAlignment="1" applyProtection="1">
      <alignment horizontal="center" vertical="center"/>
      <protection hidden="1"/>
    </xf>
    <xf numFmtId="0" fontId="8" fillId="20" borderId="2" xfId="0" applyFont="1" applyFill="1" applyBorder="1" applyAlignment="1" applyProtection="1">
      <alignment horizontal="center" vertical="center" wrapText="1"/>
      <protection hidden="1"/>
    </xf>
    <xf numFmtId="0" fontId="8" fillId="19" borderId="2" xfId="0" applyFont="1" applyFill="1" applyBorder="1" applyAlignment="1" applyProtection="1">
      <alignment horizontal="center" vertical="center" wrapText="1"/>
      <protection hidden="1"/>
    </xf>
    <xf numFmtId="166" fontId="19" fillId="7" borderId="0" xfId="0" applyNumberFormat="1" applyFont="1" applyFill="1" applyAlignment="1" applyProtection="1">
      <alignment horizontal="center" vertical="center" wrapText="1"/>
      <protection hidden="1"/>
    </xf>
    <xf numFmtId="0" fontId="16" fillId="19" borderId="2" xfId="0" applyFont="1" applyFill="1" applyBorder="1" applyAlignment="1" applyProtection="1">
      <alignment horizontal="center" vertical="center"/>
      <protection hidden="1"/>
    </xf>
    <xf numFmtId="0" fontId="8" fillId="22" borderId="2" xfId="0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16" fillId="20" borderId="2" xfId="0" applyFont="1" applyFill="1" applyBorder="1" applyAlignment="1" applyProtection="1">
      <alignment horizontal="center" vertical="center"/>
      <protection hidden="1"/>
    </xf>
    <xf numFmtId="0" fontId="6" fillId="11" borderId="2" xfId="0" applyFont="1" applyFill="1" applyBorder="1" applyAlignment="1" applyProtection="1">
      <alignment horizontal="center" vertical="center"/>
      <protection locked="0"/>
    </xf>
    <xf numFmtId="0" fontId="23" fillId="11" borderId="2" xfId="0" quotePrefix="1" applyFont="1" applyFill="1" applyBorder="1" applyAlignment="1" applyProtection="1">
      <alignment horizontal="center" vertical="center"/>
      <protection hidden="1"/>
    </xf>
    <xf numFmtId="0" fontId="12" fillId="6" borderId="11" xfId="3" applyFill="1" applyBorder="1" applyAlignment="1" applyProtection="1">
      <alignment horizontal="center" vertical="center"/>
      <protection hidden="1"/>
    </xf>
    <xf numFmtId="0" fontId="0" fillId="7" borderId="2" xfId="0" applyFill="1" applyBorder="1"/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left" wrapText="1"/>
    </xf>
    <xf numFmtId="0" fontId="37" fillId="4" borderId="5" xfId="0" applyFont="1" applyFill="1" applyBorder="1" applyAlignment="1" applyProtection="1">
      <alignment horizontal="center"/>
      <protection hidden="1"/>
    </xf>
    <xf numFmtId="168" fontId="6" fillId="11" borderId="2" xfId="15" applyNumberFormat="1" applyFont="1" applyFill="1" applyBorder="1" applyAlignment="1" applyProtection="1">
      <alignment horizontal="center" vertical="center"/>
      <protection locked="0"/>
    </xf>
    <xf numFmtId="170" fontId="8" fillId="12" borderId="2" xfId="0" applyNumberFormat="1" applyFont="1" applyFill="1" applyBorder="1" applyAlignment="1" applyProtection="1">
      <alignment horizontal="center" vertical="center"/>
      <protection locked="0"/>
    </xf>
    <xf numFmtId="168" fontId="8" fillId="19" borderId="2" xfId="15" applyNumberFormat="1" applyFont="1" applyFill="1" applyBorder="1" applyAlignment="1" applyProtection="1">
      <alignment horizontal="center" vertical="center"/>
      <protection hidden="1"/>
    </xf>
    <xf numFmtId="168" fontId="6" fillId="21" borderId="2" xfId="15" applyNumberFormat="1" applyFont="1" applyFill="1" applyBorder="1" applyAlignment="1" applyProtection="1">
      <alignment horizontal="center" vertical="center"/>
      <protection locked="0"/>
    </xf>
    <xf numFmtId="168" fontId="8" fillId="22" borderId="2" xfId="15" applyNumberFormat="1" applyFont="1" applyFill="1" applyBorder="1" applyAlignment="1" applyProtection="1">
      <alignment horizontal="center" vertical="center"/>
      <protection hidden="1"/>
    </xf>
    <xf numFmtId="168" fontId="6" fillId="22" borderId="2" xfId="15" applyNumberFormat="1" applyFont="1" applyFill="1" applyBorder="1" applyAlignment="1" applyProtection="1">
      <alignment horizontal="center" vertical="center"/>
      <protection hidden="1"/>
    </xf>
    <xf numFmtId="168" fontId="8" fillId="22" borderId="2" xfId="15" applyNumberFormat="1" applyFont="1" applyFill="1" applyBorder="1" applyAlignment="1" applyProtection="1">
      <alignment horizontal="center" vertical="center"/>
      <protection locked="0"/>
    </xf>
    <xf numFmtId="168" fontId="0" fillId="22" borderId="2" xfId="15" applyNumberFormat="1" applyFont="1" applyFill="1" applyBorder="1" applyAlignment="1">
      <alignment horizontal="center" vertical="center"/>
    </xf>
    <xf numFmtId="168" fontId="6" fillId="19" borderId="2" xfId="15" applyNumberFormat="1" applyFont="1" applyFill="1" applyBorder="1" applyAlignment="1" applyProtection="1">
      <alignment horizontal="center" vertical="center"/>
      <protection hidden="1"/>
    </xf>
    <xf numFmtId="168" fontId="8" fillId="19" borderId="2" xfId="15" applyNumberFormat="1" applyFont="1" applyFill="1" applyBorder="1" applyAlignment="1" applyProtection="1">
      <alignment horizontal="center" vertical="center"/>
      <protection locked="0"/>
    </xf>
    <xf numFmtId="168" fontId="0" fillId="19" borderId="2" xfId="15" applyNumberFormat="1" applyFont="1" applyFill="1" applyBorder="1" applyAlignment="1">
      <alignment horizontal="center" vertical="center"/>
    </xf>
    <xf numFmtId="168" fontId="6" fillId="20" borderId="2" xfId="15" applyNumberFormat="1" applyFont="1" applyFill="1" applyBorder="1" applyAlignment="1" applyProtection="1">
      <alignment horizontal="center" vertical="center"/>
      <protection hidden="1"/>
    </xf>
    <xf numFmtId="168" fontId="8" fillId="20" borderId="2" xfId="15" applyNumberFormat="1" applyFont="1" applyFill="1" applyBorder="1" applyAlignment="1" applyProtection="1">
      <alignment horizontal="center" vertical="center"/>
      <protection hidden="1"/>
    </xf>
    <xf numFmtId="168" fontId="8" fillId="20" borderId="2" xfId="15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wrapText="1"/>
    </xf>
    <xf numFmtId="168" fontId="0" fillId="0" borderId="2" xfId="0" applyNumberFormat="1" applyBorder="1" applyAlignment="1">
      <alignment wrapText="1"/>
    </xf>
    <xf numFmtId="168" fontId="0" fillId="15" borderId="2" xfId="0" applyNumberFormat="1" applyFill="1" applyBorder="1" applyAlignment="1">
      <alignment wrapText="1"/>
    </xf>
    <xf numFmtId="168" fontId="6" fillId="19" borderId="11" xfId="15" applyNumberFormat="1" applyFont="1" applyFill="1" applyBorder="1" applyAlignment="1" applyProtection="1">
      <alignment vertical="center"/>
      <protection hidden="1"/>
    </xf>
    <xf numFmtId="0" fontId="0" fillId="11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23" xfId="0" applyFont="1" applyBorder="1"/>
    <xf numFmtId="0" fontId="3" fillId="0" borderId="24" xfId="0" applyFont="1" applyBorder="1"/>
    <xf numFmtId="0" fontId="3" fillId="0" borderId="25" xfId="0" applyFont="1" applyBorder="1"/>
    <xf numFmtId="0" fontId="0" fillId="0" borderId="19" xfId="0" applyBorder="1"/>
    <xf numFmtId="0" fontId="0" fillId="0" borderId="15" xfId="0" applyBorder="1"/>
    <xf numFmtId="169" fontId="0" fillId="0" borderId="15" xfId="0" applyNumberFormat="1" applyBorder="1" applyAlignment="1">
      <alignment horizontal="center"/>
    </xf>
    <xf numFmtId="169" fontId="0" fillId="0" borderId="20" xfId="0" applyNumberFormat="1" applyBorder="1" applyAlignment="1">
      <alignment horizontal="center"/>
    </xf>
    <xf numFmtId="169" fontId="0" fillId="0" borderId="15" xfId="0" applyNumberFormat="1" applyBorder="1"/>
    <xf numFmtId="169" fontId="3" fillId="0" borderId="20" xfId="0" applyNumberFormat="1" applyFont="1" applyBorder="1"/>
    <xf numFmtId="0" fontId="0" fillId="0" borderId="3" xfId="0" applyBorder="1"/>
    <xf numFmtId="169" fontId="0" fillId="0" borderId="2" xfId="0" applyNumberFormat="1" applyBorder="1" applyAlignment="1">
      <alignment horizontal="center"/>
    </xf>
    <xf numFmtId="169" fontId="0" fillId="0" borderId="16" xfId="0" applyNumberFormat="1" applyBorder="1" applyAlignment="1">
      <alignment horizontal="center"/>
    </xf>
    <xf numFmtId="169" fontId="0" fillId="0" borderId="2" xfId="0" applyNumberFormat="1" applyBorder="1"/>
    <xf numFmtId="169" fontId="3" fillId="0" borderId="16" xfId="0" applyNumberFormat="1" applyFont="1" applyBorder="1"/>
    <xf numFmtId="0" fontId="0" fillId="0" borderId="49" xfId="0" applyBorder="1"/>
    <xf numFmtId="169" fontId="0" fillId="0" borderId="50" xfId="0" applyNumberFormat="1" applyBorder="1"/>
    <xf numFmtId="0" fontId="0" fillId="0" borderId="50" xfId="0" applyBorder="1"/>
    <xf numFmtId="169" fontId="3" fillId="0" borderId="51" xfId="0" applyNumberFormat="1" applyFont="1" applyBorder="1"/>
    <xf numFmtId="169" fontId="3" fillId="0" borderId="0" xfId="0" applyNumberFormat="1" applyFont="1"/>
    <xf numFmtId="0" fontId="0" fillId="0" borderId="21" xfId="0" applyBorder="1"/>
    <xf numFmtId="0" fontId="0" fillId="0" borderId="11" xfId="0" applyBorder="1"/>
    <xf numFmtId="169" fontId="0" fillId="0" borderId="11" xfId="0" applyNumberFormat="1" applyBorder="1" applyAlignment="1">
      <alignment horizontal="center"/>
    </xf>
    <xf numFmtId="169" fontId="0" fillId="0" borderId="22" xfId="0" applyNumberFormat="1" applyBorder="1" applyAlignment="1">
      <alignment horizontal="center"/>
    </xf>
    <xf numFmtId="0" fontId="0" fillId="0" borderId="23" xfId="0" applyBorder="1"/>
    <xf numFmtId="0" fontId="0" fillId="0" borderId="24" xfId="0" applyBorder="1"/>
    <xf numFmtId="169" fontId="3" fillId="0" borderId="24" xfId="0" applyNumberFormat="1" applyFont="1" applyBorder="1" applyAlignment="1">
      <alignment horizontal="center"/>
    </xf>
    <xf numFmtId="169" fontId="3" fillId="0" borderId="25" xfId="0" applyNumberFormat="1" applyFont="1" applyBorder="1" applyAlignment="1">
      <alignment horizontal="center"/>
    </xf>
    <xf numFmtId="0" fontId="0" fillId="0" borderId="40" xfId="0" applyBorder="1"/>
    <xf numFmtId="0" fontId="0" fillId="0" borderId="3" xfId="0" applyBorder="1" applyAlignment="1">
      <alignment horizontal="center" vertical="center"/>
    </xf>
    <xf numFmtId="0" fontId="3" fillId="24" borderId="24" xfId="0" applyFont="1" applyFill="1" applyBorder="1" applyAlignment="1">
      <alignment wrapText="1"/>
    </xf>
    <xf numFmtId="0" fontId="3" fillId="0" borderId="0" xfId="0" applyFont="1"/>
    <xf numFmtId="0" fontId="3" fillId="0" borderId="6" xfId="0" applyFont="1" applyBorder="1"/>
    <xf numFmtId="0" fontId="3" fillId="24" borderId="23" xfId="0" applyFont="1" applyFill="1" applyBorder="1" applyAlignment="1">
      <alignment wrapText="1"/>
    </xf>
    <xf numFmtId="0" fontId="3" fillId="24" borderId="24" xfId="0" applyFont="1" applyFill="1" applyBorder="1" applyAlignment="1">
      <alignment horizontal="center" wrapText="1"/>
    </xf>
    <xf numFmtId="0" fontId="0" fillId="18" borderId="2" xfId="0" applyFill="1" applyBorder="1" applyAlignment="1">
      <alignment horizontal="center" vertical="center" wrapText="1"/>
    </xf>
    <xf numFmtId="0" fontId="0" fillId="86" borderId="2" xfId="0" applyFill="1" applyBorder="1" applyAlignment="1">
      <alignment horizontal="center" vertical="center" wrapText="1"/>
    </xf>
    <xf numFmtId="0" fontId="0" fillId="86" borderId="2" xfId="0" applyFill="1" applyBorder="1" applyAlignment="1">
      <alignment horizontal="center" vertical="center"/>
    </xf>
    <xf numFmtId="0" fontId="0" fillId="87" borderId="2" xfId="0" applyFill="1" applyBorder="1" applyAlignment="1">
      <alignment horizontal="center" vertical="center" wrapText="1"/>
    </xf>
    <xf numFmtId="0" fontId="0" fillId="87" borderId="2" xfId="0" applyFill="1" applyBorder="1" applyAlignment="1">
      <alignment horizontal="center" vertical="center"/>
    </xf>
    <xf numFmtId="0" fontId="0" fillId="88" borderId="2" xfId="0" applyFill="1" applyBorder="1" applyAlignment="1">
      <alignment horizontal="center" vertical="center" wrapText="1"/>
    </xf>
    <xf numFmtId="0" fontId="0" fillId="88" borderId="2" xfId="0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 wrapText="1"/>
    </xf>
    <xf numFmtId="0" fontId="0" fillId="20" borderId="2" xfId="0" applyFill="1" applyBorder="1" applyAlignment="1">
      <alignment horizontal="center" vertical="center"/>
    </xf>
    <xf numFmtId="0" fontId="2" fillId="89" borderId="24" xfId="0" applyFont="1" applyFill="1" applyBorder="1" applyAlignment="1">
      <alignment horizontal="center" vertical="center" wrapText="1"/>
    </xf>
    <xf numFmtId="0" fontId="2" fillId="89" borderId="25" xfId="0" applyFont="1" applyFill="1" applyBorder="1" applyAlignment="1">
      <alignment horizontal="center" vertical="center" wrapText="1"/>
    </xf>
    <xf numFmtId="0" fontId="4" fillId="0" borderId="0" xfId="32"/>
    <xf numFmtId="0" fontId="4" fillId="0" borderId="0" xfId="32" applyAlignment="1">
      <alignment vertical="center" wrapText="1"/>
    </xf>
    <xf numFmtId="0" fontId="4" fillId="0" borderId="53" xfId="32" applyBorder="1" applyAlignment="1">
      <alignment horizontal="left" vertical="center" wrapText="1"/>
    </xf>
    <xf numFmtId="0" fontId="4" fillId="0" borderId="53" xfId="32" applyBorder="1" applyAlignment="1">
      <alignment horizontal="right" vertical="center" wrapText="1"/>
    </xf>
    <xf numFmtId="0" fontId="137" fillId="0" borderId="0" xfId="32" applyFont="1" applyAlignment="1">
      <alignment vertical="center" wrapText="1"/>
    </xf>
    <xf numFmtId="0" fontId="3" fillId="18" borderId="2" xfId="0" applyFont="1" applyFill="1" applyBorder="1"/>
    <xf numFmtId="0" fontId="3" fillId="18" borderId="2" xfId="0" applyFont="1" applyFill="1" applyBorder="1" applyAlignment="1">
      <alignment wrapText="1"/>
    </xf>
    <xf numFmtId="0" fontId="0" fillId="92" borderId="57" xfId="0" applyFill="1" applyBorder="1"/>
    <xf numFmtId="0" fontId="0" fillId="92" borderId="58" xfId="0" applyFill="1" applyBorder="1"/>
    <xf numFmtId="0" fontId="0" fillId="92" borderId="59" xfId="0" applyFill="1" applyBorder="1"/>
    <xf numFmtId="9" fontId="0" fillId="0" borderId="60" xfId="0" applyNumberFormat="1" applyBorder="1"/>
    <xf numFmtId="9" fontId="0" fillId="0" borderId="61" xfId="0" applyNumberFormat="1" applyBorder="1"/>
    <xf numFmtId="9" fontId="0" fillId="0" borderId="62" xfId="0" applyNumberFormat="1" applyBorder="1"/>
    <xf numFmtId="0" fontId="0" fillId="92" borderId="60" xfId="0" applyFill="1" applyBorder="1"/>
    <xf numFmtId="0" fontId="0" fillId="92" borderId="61" xfId="0" applyFill="1" applyBorder="1"/>
    <xf numFmtId="0" fontId="0" fillId="92" borderId="62" xfId="0" applyFill="1" applyBorder="1"/>
    <xf numFmtId="0" fontId="3" fillId="94" borderId="63" xfId="0" applyFont="1" applyFill="1" applyBorder="1"/>
    <xf numFmtId="0" fontId="3" fillId="94" borderId="64" xfId="0" applyFont="1" applyFill="1" applyBorder="1"/>
    <xf numFmtId="0" fontId="3" fillId="94" borderId="65" xfId="0" applyFont="1" applyFill="1" applyBorder="1"/>
    <xf numFmtId="0" fontId="0" fillId="0" borderId="0" xfId="0" applyAlignment="1">
      <alignment horizontal="center" vertical="center"/>
    </xf>
    <xf numFmtId="0" fontId="0" fillId="93" borderId="2" xfId="0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3" borderId="2" xfId="0" applyFill="1" applyBorder="1"/>
    <xf numFmtId="2" fontId="0" fillId="0" borderId="0" xfId="0" applyNumberFormat="1"/>
    <xf numFmtId="0" fontId="0" fillId="92" borderId="2" xfId="0" applyFill="1" applyBorder="1"/>
    <xf numFmtId="9" fontId="0" fillId="0" borderId="2" xfId="0" applyNumberFormat="1" applyBorder="1"/>
    <xf numFmtId="0" fontId="3" fillId="94" borderId="2" xfId="0" applyFont="1" applyFill="1" applyBorder="1"/>
    <xf numFmtId="0" fontId="0" fillId="95" borderId="2" xfId="0" applyFill="1" applyBorder="1"/>
    <xf numFmtId="9" fontId="0" fillId="96" borderId="2" xfId="0" applyNumberFormat="1" applyFill="1" applyBorder="1"/>
    <xf numFmtId="0" fontId="0" fillId="96" borderId="2" xfId="0" applyFill="1" applyBorder="1"/>
    <xf numFmtId="9" fontId="0" fillId="22" borderId="0" xfId="0" applyNumberFormat="1" applyFill="1"/>
    <xf numFmtId="2" fontId="0" fillId="96" borderId="2" xfId="0" applyNumberFormat="1" applyFill="1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15" borderId="11" xfId="0" applyFill="1" applyBorder="1" applyAlignment="1">
      <alignment horizontal="center" vertical="center"/>
    </xf>
    <xf numFmtId="0" fontId="0" fillId="90" borderId="15" xfId="0" applyFill="1" applyBorder="1" applyAlignment="1">
      <alignment horizontal="center" vertical="center"/>
    </xf>
    <xf numFmtId="0" fontId="0" fillId="90" borderId="2" xfId="0" applyFill="1" applyBorder="1" applyAlignment="1">
      <alignment horizontal="center" vertical="center"/>
    </xf>
    <xf numFmtId="0" fontId="0" fillId="98" borderId="2" xfId="0" applyFill="1" applyBorder="1"/>
    <xf numFmtId="1" fontId="0" fillId="0" borderId="2" xfId="0" applyNumberFormat="1" applyBorder="1"/>
    <xf numFmtId="0" fontId="3" fillId="97" borderId="2" xfId="0" applyFont="1" applyFill="1" applyBorder="1"/>
    <xf numFmtId="0" fontId="0" fillId="99" borderId="2" xfId="0" applyFill="1" applyBorder="1"/>
    <xf numFmtId="0" fontId="4" fillId="0" borderId="55" xfId="32" applyBorder="1" applyAlignment="1">
      <alignment horizontal="left" vertical="center" wrapText="1"/>
    </xf>
    <xf numFmtId="0" fontId="4" fillId="0" borderId="55" xfId="32" applyBorder="1" applyAlignment="1">
      <alignment horizontal="right" vertical="center" wrapText="1"/>
    </xf>
    <xf numFmtId="9" fontId="0" fillId="0" borderId="0" xfId="0" applyNumberFormat="1" applyAlignment="1">
      <alignment horizontal="right" vertical="center"/>
    </xf>
    <xf numFmtId="1" fontId="0" fillId="0" borderId="0" xfId="0" applyNumberFormat="1"/>
    <xf numFmtId="0" fontId="0" fillId="18" borderId="23" xfId="0" applyFill="1" applyBorder="1" applyAlignment="1">
      <alignment horizontal="center" vertical="center" wrapText="1"/>
    </xf>
    <xf numFmtId="0" fontId="0" fillId="18" borderId="24" xfId="0" applyFill="1" applyBorder="1" applyAlignment="1">
      <alignment horizontal="center" vertical="center" wrapText="1"/>
    </xf>
    <xf numFmtId="0" fontId="0" fillId="18" borderId="25" xfId="0" applyFill="1" applyBorder="1" applyAlignment="1">
      <alignment horizontal="center" vertical="center" wrapText="1"/>
    </xf>
    <xf numFmtId="0" fontId="0" fillId="90" borderId="3" xfId="0" applyFill="1" applyBorder="1" applyAlignment="1">
      <alignment horizontal="center" vertical="center"/>
    </xf>
    <xf numFmtId="0" fontId="0" fillId="90" borderId="49" xfId="0" applyFill="1" applyBorder="1" applyAlignment="1">
      <alignment horizontal="center" vertical="center"/>
    </xf>
    <xf numFmtId="0" fontId="0" fillId="90" borderId="50" xfId="0" applyFill="1" applyBorder="1" applyAlignment="1">
      <alignment horizontal="center" vertical="center"/>
    </xf>
    <xf numFmtId="0" fontId="0" fillId="90" borderId="19" xfId="0" applyFill="1" applyBorder="1" applyAlignment="1">
      <alignment horizontal="center" vertical="center"/>
    </xf>
    <xf numFmtId="0" fontId="139" fillId="90" borderId="15" xfId="0" applyFont="1" applyFill="1" applyBorder="1" applyAlignment="1">
      <alignment horizontal="center" vertical="center"/>
    </xf>
    <xf numFmtId="0" fontId="139" fillId="90" borderId="20" xfId="0" applyFont="1" applyFill="1" applyBorder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0" fontId="139" fillId="0" borderId="16" xfId="0" applyFont="1" applyBorder="1" applyAlignment="1">
      <alignment horizontal="center" vertical="center"/>
    </xf>
    <xf numFmtId="0" fontId="139" fillId="90" borderId="2" xfId="0" applyFont="1" applyFill="1" applyBorder="1" applyAlignment="1">
      <alignment horizontal="center" vertical="center"/>
    </xf>
    <xf numFmtId="0" fontId="139" fillId="90" borderId="16" xfId="0" applyFont="1" applyFill="1" applyBorder="1" applyAlignment="1">
      <alignment horizontal="center" vertical="center"/>
    </xf>
    <xf numFmtId="0" fontId="139" fillId="90" borderId="50" xfId="0" applyFont="1" applyFill="1" applyBorder="1" applyAlignment="1">
      <alignment horizontal="center" vertical="center"/>
    </xf>
    <xf numFmtId="0" fontId="139" fillId="90" borderId="51" xfId="0" applyFont="1" applyFill="1" applyBorder="1" applyAlignment="1">
      <alignment horizontal="center" vertical="center"/>
    </xf>
    <xf numFmtId="0" fontId="140" fillId="10" borderId="2" xfId="0" quotePrefix="1" applyFont="1" applyFill="1" applyBorder="1" applyAlignment="1" applyProtection="1">
      <alignment horizontal="center" vertical="center"/>
      <protection hidden="1"/>
    </xf>
    <xf numFmtId="0" fontId="142" fillId="13" borderId="2" xfId="0" applyFont="1" applyFill="1" applyBorder="1" applyAlignment="1" applyProtection="1">
      <alignment horizontal="center"/>
      <protection hidden="1"/>
    </xf>
    <xf numFmtId="0" fontId="143" fillId="100" borderId="2" xfId="0" applyFont="1" applyFill="1" applyBorder="1" applyAlignment="1">
      <alignment wrapText="1"/>
    </xf>
    <xf numFmtId="0" fontId="141" fillId="10" borderId="2" xfId="0" applyFont="1" applyFill="1" applyBorder="1" applyAlignment="1" applyProtection="1">
      <alignment horizontal="left" vertical="center" wrapText="1"/>
      <protection hidden="1"/>
    </xf>
    <xf numFmtId="0" fontId="143" fillId="100" borderId="2" xfId="0" applyFont="1" applyFill="1" applyBorder="1" applyAlignment="1">
      <alignment horizontal="left" vertical="center" wrapText="1"/>
    </xf>
    <xf numFmtId="0" fontId="138" fillId="18" borderId="2" xfId="0" applyFont="1" applyFill="1" applyBorder="1" applyAlignment="1">
      <alignment horizontal="center" vertical="center"/>
    </xf>
    <xf numFmtId="0" fontId="0" fillId="97" borderId="0" xfId="0" applyFill="1" applyAlignment="1">
      <alignment wrapText="1"/>
    </xf>
    <xf numFmtId="0" fontId="4" fillId="0" borderId="54" xfId="32" applyBorder="1" applyAlignment="1">
      <alignment horizontal="center" vertical="center" wrapText="1"/>
    </xf>
    <xf numFmtId="0" fontId="3" fillId="0" borderId="24" xfId="0" applyFont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" fontId="0" fillId="0" borderId="15" xfId="0" applyNumberFormat="1" applyBorder="1" applyAlignment="1">
      <alignment horizontal="center"/>
    </xf>
    <xf numFmtId="0" fontId="3" fillId="24" borderId="25" xfId="0" applyFont="1" applyFill="1" applyBorder="1" applyAlignment="1">
      <alignment horizontal="center" wrapText="1"/>
    </xf>
    <xf numFmtId="0" fontId="0" fillId="97" borderId="11" xfId="0" applyFill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97" borderId="11" xfId="0" applyNumberFormat="1" applyFill="1" applyBorder="1" applyAlignment="1">
      <alignment horizontal="center"/>
    </xf>
    <xf numFmtId="1" fontId="0" fillId="97" borderId="22" xfId="0" applyNumberFormat="1" applyFill="1" applyBorder="1" applyAlignment="1">
      <alignment horizontal="center"/>
    </xf>
    <xf numFmtId="169" fontId="3" fillId="0" borderId="24" xfId="0" applyNumberFormat="1" applyFont="1" applyBorder="1"/>
    <xf numFmtId="1" fontId="3" fillId="0" borderId="24" xfId="0" applyNumberFormat="1" applyFont="1" applyBorder="1"/>
    <xf numFmtId="0" fontId="0" fillId="97" borderId="15" xfId="0" applyFill="1" applyBorder="1" applyAlignment="1">
      <alignment horizontal="center"/>
    </xf>
    <xf numFmtId="0" fontId="0" fillId="95" borderId="15" xfId="0" applyFill="1" applyBorder="1" applyAlignment="1">
      <alignment horizontal="center"/>
    </xf>
    <xf numFmtId="1" fontId="0" fillId="95" borderId="15" xfId="0" applyNumberFormat="1" applyFill="1" applyBorder="1" applyAlignment="1">
      <alignment horizontal="center"/>
    </xf>
    <xf numFmtId="1" fontId="0" fillId="97" borderId="15" xfId="0" applyNumberFormat="1" applyFill="1" applyBorder="1" applyAlignment="1">
      <alignment horizontal="center"/>
    </xf>
    <xf numFmtId="0" fontId="0" fillId="90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90" borderId="20" xfId="0" applyFill="1" applyBorder="1" applyAlignment="1">
      <alignment horizontal="center" vertical="center"/>
    </xf>
    <xf numFmtId="0" fontId="2" fillId="89" borderId="70" xfId="0" applyFont="1" applyFill="1" applyBorder="1" applyAlignment="1">
      <alignment horizontal="center" vertical="center" wrapText="1"/>
    </xf>
    <xf numFmtId="0" fontId="0" fillId="90" borderId="69" xfId="0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90" borderId="71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" fillId="89" borderId="52" xfId="0" applyFont="1" applyFill="1" applyBorder="1" applyAlignment="1">
      <alignment horizontal="center" vertical="center" wrapText="1"/>
    </xf>
    <xf numFmtId="0" fontId="0" fillId="90" borderId="62" xfId="0" applyFill="1" applyBorder="1" applyAlignment="1">
      <alignment horizontal="center" vertical="center"/>
    </xf>
    <xf numFmtId="0" fontId="0" fillId="102" borderId="72" xfId="0" applyFill="1" applyBorder="1" applyAlignment="1">
      <alignment horizontal="center" vertical="center"/>
    </xf>
    <xf numFmtId="0" fontId="0" fillId="102" borderId="65" xfId="0" applyFill="1" applyBorder="1" applyAlignment="1">
      <alignment horizontal="center" vertical="center"/>
    </xf>
    <xf numFmtId="0" fontId="0" fillId="101" borderId="49" xfId="0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Alignment="1">
      <alignment vertical="center" wrapText="1"/>
    </xf>
    <xf numFmtId="0" fontId="0" fillId="24" borderId="73" xfId="0" applyFill="1" applyBorder="1" applyAlignment="1">
      <alignment horizontal="left" vertical="center" wrapText="1"/>
    </xf>
    <xf numFmtId="0" fontId="0" fillId="24" borderId="74" xfId="0" applyFill="1" applyBorder="1" applyAlignment="1">
      <alignment horizontal="left" vertical="center" wrapText="1"/>
    </xf>
    <xf numFmtId="0" fontId="0" fillId="24" borderId="75" xfId="0" applyFill="1" applyBorder="1" applyAlignment="1">
      <alignment horizontal="left" vertical="center" wrapText="1"/>
    </xf>
    <xf numFmtId="1" fontId="0" fillId="0" borderId="0" xfId="0" applyNumberFormat="1" applyAlignment="1">
      <alignment wrapText="1"/>
    </xf>
    <xf numFmtId="0" fontId="0" fillId="91" borderId="52" xfId="0" applyFill="1" applyBorder="1" applyAlignment="1">
      <alignment horizontal="center" vertical="center" wrapText="1"/>
    </xf>
    <xf numFmtId="0" fontId="2" fillId="103" borderId="25" xfId="0" applyFont="1" applyFill="1" applyBorder="1" applyAlignment="1">
      <alignment horizontal="center" vertical="center" wrapText="1"/>
    </xf>
    <xf numFmtId="0" fontId="0" fillId="17" borderId="73" xfId="0" applyFill="1" applyBorder="1" applyAlignment="1">
      <alignment horizontal="center" vertical="center" wrapText="1"/>
    </xf>
    <xf numFmtId="0" fontId="0" fillId="17" borderId="74" xfId="0" applyFill="1" applyBorder="1" applyAlignment="1">
      <alignment horizontal="center" vertical="center" wrapText="1"/>
    </xf>
    <xf numFmtId="0" fontId="0" fillId="17" borderId="75" xfId="0" applyFill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0" fillId="91" borderId="78" xfId="0" applyFill="1" applyBorder="1" applyAlignment="1">
      <alignment horizontal="center" vertical="center" wrapText="1"/>
    </xf>
    <xf numFmtId="0" fontId="144" fillId="0" borderId="53" xfId="32" applyFont="1" applyBorder="1" applyAlignment="1">
      <alignment horizontal="center" vertical="center" wrapText="1"/>
    </xf>
    <xf numFmtId="0" fontId="8" fillId="0" borderId="0" xfId="32" applyFont="1" applyAlignment="1">
      <alignment horizontal="center" vertical="center"/>
    </xf>
    <xf numFmtId="0" fontId="2" fillId="89" borderId="79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18" borderId="0" xfId="0" applyFill="1" applyAlignment="1">
      <alignment wrapText="1"/>
    </xf>
    <xf numFmtId="15" fontId="8" fillId="0" borderId="0" xfId="32" applyNumberFormat="1" applyFont="1" applyAlignment="1">
      <alignment horizontal="center" vertical="center"/>
    </xf>
    <xf numFmtId="0" fontId="4" fillId="0" borderId="0" xfId="32" applyAlignment="1">
      <alignment horizontal="center" vertical="center"/>
    </xf>
    <xf numFmtId="0" fontId="4" fillId="0" borderId="53" xfId="32" applyBorder="1" applyAlignment="1">
      <alignment horizontal="center" vertical="center" wrapText="1"/>
    </xf>
    <xf numFmtId="1" fontId="4" fillId="0" borderId="53" xfId="32" applyNumberFormat="1" applyBorder="1" applyAlignment="1">
      <alignment horizontal="center" vertical="center" wrapText="1"/>
    </xf>
    <xf numFmtId="0" fontId="0" fillId="104" borderId="2" xfId="0" applyFill="1" applyBorder="1"/>
    <xf numFmtId="0" fontId="0" fillId="90" borderId="80" xfId="0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45" fillId="0" borderId="0" xfId="32" applyFont="1" applyAlignment="1">
      <alignment horizontal="center" vertical="center"/>
    </xf>
    <xf numFmtId="0" fontId="13" fillId="0" borderId="53" xfId="32" applyFont="1" applyBorder="1" applyAlignment="1">
      <alignment horizontal="center" vertical="center" wrapText="1"/>
    </xf>
    <xf numFmtId="1" fontId="13" fillId="0" borderId="53" xfId="32" applyNumberFormat="1" applyFont="1" applyBorder="1" applyAlignment="1">
      <alignment horizontal="center" vertical="center" wrapText="1"/>
    </xf>
    <xf numFmtId="0" fontId="0" fillId="24" borderId="81" xfId="0" applyFill="1" applyBorder="1" applyAlignment="1">
      <alignment horizontal="left" vertical="center" wrapText="1"/>
    </xf>
    <xf numFmtId="0" fontId="0" fillId="90" borderId="82" xfId="0" applyFill="1" applyBorder="1" applyAlignment="1">
      <alignment horizontal="center" vertical="center"/>
    </xf>
    <xf numFmtId="0" fontId="0" fillId="90" borderId="77" xfId="0" applyFill="1" applyBorder="1" applyAlignment="1">
      <alignment horizontal="center" vertical="center"/>
    </xf>
    <xf numFmtId="0" fontId="3" fillId="104" borderId="70" xfId="0" applyFont="1" applyFill="1" applyBorder="1" applyAlignment="1">
      <alignment horizontal="center" vertical="center"/>
    </xf>
    <xf numFmtId="0" fontId="3" fillId="104" borderId="79" xfId="0" applyFont="1" applyFill="1" applyBorder="1" applyAlignment="1">
      <alignment horizontal="center" vertical="center"/>
    </xf>
    <xf numFmtId="1" fontId="0" fillId="18" borderId="0" xfId="0" applyNumberFormat="1" applyFill="1" applyAlignment="1">
      <alignment wrapText="1"/>
    </xf>
    <xf numFmtId="1" fontId="0" fillId="0" borderId="0" xfId="0" applyNumberFormat="1" applyAlignment="1">
      <alignment horizontal="center" vertical="center" wrapText="1"/>
    </xf>
    <xf numFmtId="0" fontId="0" fillId="93" borderId="0" xfId="0" applyFill="1"/>
    <xf numFmtId="0" fontId="0" fillId="93" borderId="0" xfId="0" applyFill="1" applyAlignment="1">
      <alignment horizontal="center" vertical="center"/>
    </xf>
    <xf numFmtId="1" fontId="0" fillId="93" borderId="0" xfId="0" applyNumberFormat="1" applyFill="1" applyAlignment="1">
      <alignment horizontal="center" vertical="center"/>
    </xf>
    <xf numFmtId="0" fontId="0" fillId="91" borderId="76" xfId="0" applyFill="1" applyBorder="1" applyAlignment="1">
      <alignment horizontal="center" vertical="center" wrapText="1"/>
    </xf>
    <xf numFmtId="0" fontId="0" fillId="90" borderId="0" xfId="0" applyFill="1" applyAlignment="1">
      <alignment horizontal="center" vertical="center"/>
    </xf>
    <xf numFmtId="9" fontId="0" fillId="0" borderId="0" xfId="0" applyNumberFormat="1"/>
    <xf numFmtId="0" fontId="0" fillId="93" borderId="52" xfId="0" applyFill="1" applyBorder="1" applyAlignment="1">
      <alignment horizontal="center" vertical="center" wrapText="1"/>
    </xf>
    <xf numFmtId="9" fontId="0" fillId="93" borderId="79" xfId="0" applyNumberFormat="1" applyFill="1" applyBorder="1" applyAlignment="1">
      <alignment horizontal="center" vertical="center" wrapText="1"/>
    </xf>
    <xf numFmtId="0" fontId="0" fillId="104" borderId="52" xfId="0" applyFill="1" applyBorder="1" applyAlignment="1">
      <alignment horizontal="center" vertical="center" wrapText="1"/>
    </xf>
    <xf numFmtId="0" fontId="0" fillId="20" borderId="52" xfId="0" applyFill="1" applyBorder="1" applyAlignment="1">
      <alignment horizontal="center" vertical="center"/>
    </xf>
    <xf numFmtId="0" fontId="0" fillId="19" borderId="89" xfId="0" applyFill="1" applyBorder="1" applyAlignment="1">
      <alignment horizontal="center" vertical="center"/>
    </xf>
    <xf numFmtId="0" fontId="0" fillId="19" borderId="74" xfId="0" applyFill="1" applyBorder="1" applyAlignment="1">
      <alignment horizontal="center" vertical="center" wrapText="1"/>
    </xf>
    <xf numFmtId="0" fontId="0" fillId="19" borderId="74" xfId="0" applyFill="1" applyBorder="1" applyAlignment="1">
      <alignment horizontal="center" vertical="center"/>
    </xf>
    <xf numFmtId="0" fontId="0" fillId="19" borderId="75" xfId="0" applyFill="1" applyBorder="1" applyAlignment="1">
      <alignment horizontal="center" vertical="center"/>
    </xf>
    <xf numFmtId="0" fontId="8" fillId="0" borderId="0" xfId="32" applyFont="1" applyAlignment="1">
      <alignment horizontal="right" vertical="center" wrapText="1"/>
    </xf>
    <xf numFmtId="0" fontId="4" fillId="0" borderId="53" xfId="32" applyBorder="1" applyAlignment="1">
      <alignment vertical="center" wrapText="1"/>
    </xf>
    <xf numFmtId="0" fontId="13" fillId="0" borderId="53" xfId="32" applyFont="1" applyBorder="1" applyAlignment="1">
      <alignment vertical="center" wrapText="1"/>
    </xf>
    <xf numFmtId="0" fontId="145" fillId="0" borderId="53" xfId="32" applyFont="1" applyBorder="1" applyAlignment="1">
      <alignment vertical="center" wrapText="1"/>
    </xf>
    <xf numFmtId="0" fontId="145" fillId="0" borderId="53" xfId="32" applyFont="1" applyBorder="1" applyAlignment="1">
      <alignment horizontal="center" vertical="center" wrapText="1"/>
    </xf>
    <xf numFmtId="0" fontId="4" fillId="0" borderId="0" xfId="32" applyAlignment="1">
      <alignment horizontal="center" vertical="center" wrapText="1"/>
    </xf>
    <xf numFmtId="0" fontId="148" fillId="0" borderId="0" xfId="32" applyFont="1" applyAlignment="1">
      <alignment horizontal="center" vertical="center" wrapText="1"/>
    </xf>
    <xf numFmtId="0" fontId="4" fillId="0" borderId="55" xfId="32" applyBorder="1" applyAlignment="1">
      <alignment horizontal="center" vertical="center" wrapText="1"/>
    </xf>
    <xf numFmtId="0" fontId="151" fillId="0" borderId="53" xfId="32" applyFont="1" applyBorder="1" applyAlignment="1">
      <alignment horizontal="center" vertical="center" wrapText="1"/>
    </xf>
    <xf numFmtId="0" fontId="152" fillId="0" borderId="53" xfId="32" applyFont="1" applyBorder="1" applyAlignment="1">
      <alignment horizontal="center" vertical="center" wrapText="1"/>
    </xf>
    <xf numFmtId="0" fontId="13" fillId="0" borderId="67" xfId="32" applyFont="1" applyBorder="1" applyAlignment="1">
      <alignment horizontal="center" vertical="center" wrapText="1"/>
    </xf>
    <xf numFmtId="1" fontId="13" fillId="0" borderId="67" xfId="32" applyNumberFormat="1" applyFont="1" applyBorder="1" applyAlignment="1">
      <alignment horizontal="center" vertical="center" wrapText="1"/>
    </xf>
    <xf numFmtId="0" fontId="8" fillId="0" borderId="23" xfId="32" applyFont="1" applyBorder="1" applyAlignment="1">
      <alignment horizontal="center" vertical="center"/>
    </xf>
    <xf numFmtId="0" fontId="8" fillId="0" borderId="24" xfId="32" applyFont="1" applyBorder="1" applyAlignment="1">
      <alignment horizontal="center" vertical="center"/>
    </xf>
    <xf numFmtId="0" fontId="8" fillId="0" borderId="25" xfId="32" applyFont="1" applyBorder="1" applyAlignment="1">
      <alignment horizontal="center" vertical="center"/>
    </xf>
    <xf numFmtId="0" fontId="8" fillId="0" borderId="52" xfId="32" applyFont="1" applyBorder="1" applyAlignment="1">
      <alignment horizontal="center" vertical="center"/>
    </xf>
    <xf numFmtId="0" fontId="0" fillId="7" borderId="2" xfId="0" applyFill="1" applyBorder="1" applyAlignment="1">
      <alignment horizontal="center"/>
    </xf>
    <xf numFmtId="0" fontId="0" fillId="15" borderId="2" xfId="0" applyFill="1" applyBorder="1" applyAlignment="1">
      <alignment horizontal="center" wrapText="1"/>
    </xf>
    <xf numFmtId="0" fontId="0" fillId="15" borderId="2" xfId="0" applyFill="1" applyBorder="1" applyAlignment="1">
      <alignment horizontal="center"/>
    </xf>
    <xf numFmtId="0" fontId="0" fillId="20" borderId="83" xfId="0" applyFill="1" applyBorder="1" applyAlignment="1">
      <alignment horizontal="center" vertical="center"/>
    </xf>
    <xf numFmtId="0" fontId="0" fillId="20" borderId="18" xfId="0" applyFill="1" applyBorder="1" applyAlignment="1">
      <alignment horizontal="center" vertical="center"/>
    </xf>
    <xf numFmtId="0" fontId="0" fillId="20" borderId="79" xfId="0" applyFill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19" borderId="84" xfId="0" applyFill="1" applyBorder="1" applyAlignment="1">
      <alignment horizontal="center" vertical="center" wrapText="1"/>
    </xf>
    <xf numFmtId="0" fontId="0" fillId="19" borderId="85" xfId="0" applyFill="1" applyBorder="1" applyAlignment="1">
      <alignment horizontal="center" vertical="center" wrapText="1"/>
    </xf>
    <xf numFmtId="0" fontId="0" fillId="19" borderId="86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19" borderId="2" xfId="0" applyFill="1" applyBorder="1" applyAlignment="1">
      <alignment horizontal="center" vertical="center" wrapText="1"/>
    </xf>
    <xf numFmtId="0" fontId="0" fillId="19" borderId="87" xfId="0" applyFill="1" applyBorder="1" applyAlignment="1">
      <alignment horizontal="center" vertical="center" wrapText="1"/>
    </xf>
    <xf numFmtId="0" fontId="0" fillId="19" borderId="49" xfId="0" applyFill="1" applyBorder="1" applyAlignment="1">
      <alignment horizontal="center" vertical="center" wrapText="1"/>
    </xf>
    <xf numFmtId="0" fontId="0" fillId="19" borderId="50" xfId="0" applyFill="1" applyBorder="1" applyAlignment="1">
      <alignment horizontal="center" vertical="center" wrapText="1"/>
    </xf>
    <xf numFmtId="0" fontId="0" fillId="19" borderId="88" xfId="0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69" fontId="0" fillId="0" borderId="2" xfId="0" applyNumberFormat="1" applyBorder="1" applyAlignment="1">
      <alignment horizontal="center" vertical="center"/>
    </xf>
    <xf numFmtId="0" fontId="3" fillId="93" borderId="2" xfId="0" applyFont="1" applyFill="1" applyBorder="1" applyAlignment="1">
      <alignment horizontal="left" vertical="center"/>
    </xf>
    <xf numFmtId="0" fontId="0" fillId="0" borderId="0" xfId="0"/>
    <xf numFmtId="0" fontId="0" fillId="0" borderId="2" xfId="0" applyBorder="1" applyAlignment="1">
      <alignment horizontal="left" vertical="center"/>
    </xf>
    <xf numFmtId="0" fontId="0" fillId="8" borderId="2" xfId="0" applyFill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95" borderId="2" xfId="0" applyFill="1" applyBorder="1" applyAlignment="1">
      <alignment horizontal="center" vertical="center"/>
    </xf>
    <xf numFmtId="1" fontId="0" fillId="95" borderId="2" xfId="0" applyNumberFormat="1" applyFill="1" applyBorder="1" applyAlignment="1">
      <alignment horizontal="center" vertical="center"/>
    </xf>
    <xf numFmtId="1" fontId="0" fillId="17" borderId="68" xfId="0" applyNumberFormat="1" applyFill="1" applyBorder="1" applyAlignment="1">
      <alignment horizontal="center" vertical="top"/>
    </xf>
    <xf numFmtId="1" fontId="0" fillId="17" borderId="12" xfId="0" applyNumberFormat="1" applyFill="1" applyBorder="1" applyAlignment="1">
      <alignment horizontal="center" vertical="top"/>
    </xf>
    <xf numFmtId="1" fontId="0" fillId="17" borderId="2" xfId="0" applyNumberFormat="1" applyFill="1" applyBorder="1" applyAlignment="1">
      <alignment horizontal="center" vertical="top"/>
    </xf>
    <xf numFmtId="1" fontId="0" fillId="17" borderId="11" xfId="0" applyNumberFormat="1" applyFill="1" applyBorder="1" applyAlignment="1">
      <alignment horizontal="center" vertical="top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15" xfId="0" applyBorder="1"/>
    <xf numFmtId="0" fontId="0" fillId="18" borderId="2" xfId="0" applyFill="1" applyBorder="1" applyAlignment="1">
      <alignment horizontal="center" vertical="center"/>
    </xf>
    <xf numFmtId="0" fontId="4" fillId="0" borderId="54" xfId="32" applyBorder="1" applyAlignment="1">
      <alignment horizontal="center" vertical="center" wrapText="1"/>
    </xf>
    <xf numFmtId="0" fontId="4" fillId="0" borderId="55" xfId="32" applyBorder="1" applyAlignment="1">
      <alignment horizontal="center" vertical="center" wrapText="1"/>
    </xf>
    <xf numFmtId="0" fontId="13" fillId="0" borderId="2" xfId="32" applyFont="1" applyBorder="1" applyAlignment="1">
      <alignment horizontal="center" vertical="center" wrapText="1"/>
    </xf>
    <xf numFmtId="0" fontId="13" fillId="0" borderId="11" xfId="32" applyFont="1" applyBorder="1" applyAlignment="1">
      <alignment horizontal="center" vertical="center" wrapText="1"/>
    </xf>
    <xf numFmtId="0" fontId="13" fillId="0" borderId="12" xfId="32" applyFont="1" applyBorder="1" applyAlignment="1">
      <alignment horizontal="center" vertical="center" wrapText="1"/>
    </xf>
    <xf numFmtId="0" fontId="13" fillId="0" borderId="15" xfId="32" applyFont="1" applyBorder="1" applyAlignment="1">
      <alignment horizontal="center" vertical="center" wrapText="1"/>
    </xf>
    <xf numFmtId="0" fontId="4" fillId="0" borderId="66" xfId="32" applyBorder="1" applyAlignment="1">
      <alignment horizontal="center" vertical="center" wrapText="1"/>
    </xf>
    <xf numFmtId="0" fontId="4" fillId="0" borderId="67" xfId="32" applyBorder="1" applyAlignment="1">
      <alignment horizontal="center" vertical="center" wrapText="1"/>
    </xf>
    <xf numFmtId="0" fontId="144" fillId="0" borderId="54" xfId="32" applyFont="1" applyBorder="1" applyAlignment="1">
      <alignment horizontal="center" vertical="center" wrapText="1"/>
    </xf>
    <xf numFmtId="0" fontId="144" fillId="0" borderId="55" xfId="32" applyFont="1" applyBorder="1" applyAlignment="1">
      <alignment horizontal="center" vertical="center" wrapText="1"/>
    </xf>
    <xf numFmtId="0" fontId="4" fillId="0" borderId="53" xfId="32" applyBorder="1" applyAlignment="1">
      <alignment horizontal="right" vertical="center" wrapText="1"/>
    </xf>
    <xf numFmtId="0" fontId="4" fillId="0" borderId="53" xfId="32" applyBorder="1" applyAlignment="1">
      <alignment horizontal="left" vertical="center" wrapText="1"/>
    </xf>
    <xf numFmtId="0" fontId="4" fillId="0" borderId="54" xfId="32" applyBorder="1" applyAlignment="1">
      <alignment horizontal="left" vertical="center" wrapText="1"/>
    </xf>
    <xf numFmtId="0" fontId="4" fillId="0" borderId="55" xfId="32" applyBorder="1" applyAlignment="1">
      <alignment horizontal="left" vertical="center" wrapText="1"/>
    </xf>
    <xf numFmtId="0" fontId="4" fillId="0" borderId="56" xfId="32" applyBorder="1" applyAlignment="1">
      <alignment horizontal="center" vertical="center" wrapText="1"/>
    </xf>
    <xf numFmtId="0" fontId="4" fillId="0" borderId="54" xfId="32" applyBorder="1" applyAlignment="1">
      <alignment horizontal="right" vertical="center" wrapText="1"/>
    </xf>
    <xf numFmtId="0" fontId="4" fillId="0" borderId="55" xfId="32" applyBorder="1" applyAlignment="1">
      <alignment horizontal="right" vertical="center" wrapText="1"/>
    </xf>
    <xf numFmtId="1" fontId="13" fillId="0" borderId="90" xfId="32" applyNumberFormat="1" applyFont="1" applyBorder="1" applyAlignment="1">
      <alignment horizontal="center" vertical="center" wrapText="1"/>
    </xf>
    <xf numFmtId="1" fontId="13" fillId="0" borderId="91" xfId="32" applyNumberFormat="1" applyFont="1" applyBorder="1" applyAlignment="1">
      <alignment horizontal="center" vertical="center" wrapText="1"/>
    </xf>
    <xf numFmtId="1" fontId="13" fillId="0" borderId="92" xfId="32" applyNumberFormat="1" applyFont="1" applyBorder="1" applyAlignment="1">
      <alignment horizontal="center" vertical="center" wrapText="1"/>
    </xf>
    <xf numFmtId="0" fontId="151" fillId="0" borderId="54" xfId="32" applyFont="1" applyBorder="1" applyAlignment="1">
      <alignment horizontal="center" vertical="center" wrapText="1"/>
    </xf>
    <xf numFmtId="0" fontId="151" fillId="0" borderId="55" xfId="32" applyFont="1" applyBorder="1" applyAlignment="1">
      <alignment horizontal="center" vertical="center" wrapText="1"/>
    </xf>
    <xf numFmtId="0" fontId="0" fillId="24" borderId="2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0" fillId="18" borderId="29" xfId="0" applyFill="1" applyBorder="1" applyAlignment="1">
      <alignment horizontal="center" vertical="center"/>
    </xf>
  </cellXfs>
  <cellStyles count="26847">
    <cellStyle name=" 1" xfId="42" xr:uid="{00000000-0005-0000-0000-000000000000}"/>
    <cellStyle name=" 1 2" xfId="43" xr:uid="{00000000-0005-0000-0000-000001000000}"/>
    <cellStyle name=" 2" xfId="44" xr:uid="{00000000-0005-0000-0000-000002000000}"/>
    <cellStyle name=" 3" xfId="45" xr:uid="{00000000-0005-0000-0000-000003000000}"/>
    <cellStyle name=" 4" xfId="46" xr:uid="{00000000-0005-0000-0000-000004000000}"/>
    <cellStyle name=" 5" xfId="47" xr:uid="{00000000-0005-0000-0000-000005000000}"/>
    <cellStyle name=" Task]_x000a__x000a_TaskName=Scan At_x000a__x000a_TaskID=3_x000a__x000a_WorkstationName=SmarTone_x000a__x000a_LastExecuted=0_x000a__x000a_LastSt" xfId="48" xr:uid="{00000000-0005-0000-0000-000006000000}"/>
    <cellStyle name=" Task]_x000a__x000a_TaskName=Scan At_x000a__x000a_TaskID=3_x000a__x000a_WorkstationName=SmarTone_x000a__x000a_LastExecuted=0_x000a__x000a_LastSt 10" xfId="49" xr:uid="{00000000-0005-0000-0000-000007000000}"/>
    <cellStyle name=" Task]_x000a__x000a_TaskName=Scan At_x000a__x000a_TaskID=3_x000a__x000a_WorkstationName=SmarTone_x000a__x000a_LastExecuted=0_x000a__x000a_LastSt 11" xfId="50" xr:uid="{00000000-0005-0000-0000-000008000000}"/>
    <cellStyle name=" Task]_x000a__x000a_TaskName=Scan At_x000a__x000a_TaskID=3_x000a__x000a_WorkstationName=SmarTone_x000a__x000a_LastExecuted=0_x000a__x000a_LastSt 12" xfId="51" xr:uid="{00000000-0005-0000-0000-000009000000}"/>
    <cellStyle name=" Task]_x000a__x000a_TaskName=Scan At_x000a__x000a_TaskID=3_x000a__x000a_WorkstationName=SmarTone_x000a__x000a_LastExecuted=0_x000a__x000a_LastSt 13" xfId="52" xr:uid="{00000000-0005-0000-0000-00000A000000}"/>
    <cellStyle name=" Task]_x000a__x000a_TaskName=Scan At_x000a__x000a_TaskID=3_x000a__x000a_WorkstationName=SmarTone_x000a__x000a_LastExecuted=0_x000a__x000a_LastSt 14" xfId="53" xr:uid="{00000000-0005-0000-0000-00000B000000}"/>
    <cellStyle name=" Task]_x000a__x000a_TaskName=Scan At_x000a__x000a_TaskID=3_x000a__x000a_WorkstationName=SmarTone_x000a__x000a_LastExecuted=0_x000a__x000a_LastSt 15" xfId="54" xr:uid="{00000000-0005-0000-0000-00000C000000}"/>
    <cellStyle name=" Task]_x000a__x000a_TaskName=Scan At_x000a__x000a_TaskID=3_x000a__x000a_WorkstationName=SmarTone_x000a__x000a_LastExecuted=0_x000a__x000a_LastSt 16" xfId="55" xr:uid="{00000000-0005-0000-0000-00000D000000}"/>
    <cellStyle name=" Task]_x000a__x000a_TaskName=Scan At_x000a__x000a_TaskID=3_x000a__x000a_WorkstationName=SmarTone_x000a__x000a_LastExecuted=0_x000a__x000a_LastSt 17" xfId="56" xr:uid="{00000000-0005-0000-0000-00000E000000}"/>
    <cellStyle name=" Task]_x000a__x000a_TaskName=Scan At_x000a__x000a_TaskID=3_x000a__x000a_WorkstationName=SmarTone_x000a__x000a_LastExecuted=0_x000a__x000a_LastSt 18" xfId="57" xr:uid="{00000000-0005-0000-0000-00000F000000}"/>
    <cellStyle name=" Task]_x000a__x000a_TaskName=Scan At_x000a__x000a_TaskID=3_x000a__x000a_WorkstationName=SmarTone_x000a__x000a_LastExecuted=0_x000a__x000a_LastSt 19" xfId="58" xr:uid="{00000000-0005-0000-0000-000010000000}"/>
    <cellStyle name=" Task]_x000a__x000a_TaskName=Scan At_x000a__x000a_TaskID=3_x000a__x000a_WorkstationName=SmarTone_x000a__x000a_LastExecuted=0_x000a__x000a_LastSt 2" xfId="59" xr:uid="{00000000-0005-0000-0000-000011000000}"/>
    <cellStyle name=" Task]_x000a__x000a_TaskName=Scan At_x000a__x000a_TaskID=3_x000a__x000a_WorkstationName=SmarTone_x000a__x000a_LastExecuted=0_x000a__x000a_LastSt 20" xfId="60" xr:uid="{00000000-0005-0000-0000-000012000000}"/>
    <cellStyle name=" Task]_x000a__x000a_TaskName=Scan At_x000a__x000a_TaskID=3_x000a__x000a_WorkstationName=SmarTone_x000a__x000a_LastExecuted=0_x000a__x000a_LastSt 21" xfId="61" xr:uid="{00000000-0005-0000-0000-000013000000}"/>
    <cellStyle name=" Task]_x000a__x000a_TaskName=Scan At_x000a__x000a_TaskID=3_x000a__x000a_WorkstationName=SmarTone_x000a__x000a_LastExecuted=0_x000a__x000a_LastSt 22" xfId="62" xr:uid="{00000000-0005-0000-0000-000014000000}"/>
    <cellStyle name=" Task]_x000a__x000a_TaskName=Scan At_x000a__x000a_TaskID=3_x000a__x000a_WorkstationName=SmarTone_x000a__x000a_LastExecuted=0_x000a__x000a_LastSt 23" xfId="63" xr:uid="{00000000-0005-0000-0000-000015000000}"/>
    <cellStyle name=" Task]_x000a__x000a_TaskName=Scan At_x000a__x000a_TaskID=3_x000a__x000a_WorkstationName=SmarTone_x000a__x000a_LastExecuted=0_x000a__x000a_LastSt 24" xfId="64" xr:uid="{00000000-0005-0000-0000-000016000000}"/>
    <cellStyle name=" Task]_x000a__x000a_TaskName=Scan At_x000a__x000a_TaskID=3_x000a__x000a_WorkstationName=SmarTone_x000a__x000a_LastExecuted=0_x000a__x000a_LastSt 25" xfId="65" xr:uid="{00000000-0005-0000-0000-000017000000}"/>
    <cellStyle name=" Task]_x000a__x000a_TaskName=Scan At_x000a__x000a_TaskID=3_x000a__x000a_WorkstationName=SmarTone_x000a__x000a_LastExecuted=0_x000a__x000a_LastSt 26" xfId="66" xr:uid="{00000000-0005-0000-0000-000018000000}"/>
    <cellStyle name=" Task]_x000a__x000a_TaskName=Scan At_x000a__x000a_TaskID=3_x000a__x000a_WorkstationName=SmarTone_x000a__x000a_LastExecuted=0_x000a__x000a_LastSt 27" xfId="67" xr:uid="{00000000-0005-0000-0000-000019000000}"/>
    <cellStyle name=" Task]_x000a__x000a_TaskName=Scan At_x000a__x000a_TaskID=3_x000a__x000a_WorkstationName=SmarTone_x000a__x000a_LastExecuted=0_x000a__x000a_LastSt 28" xfId="68" xr:uid="{00000000-0005-0000-0000-00001A000000}"/>
    <cellStyle name=" Task]_x000a__x000a_TaskName=Scan At_x000a__x000a_TaskID=3_x000a__x000a_WorkstationName=SmarTone_x000a__x000a_LastExecuted=0_x000a__x000a_LastSt 29" xfId="69" xr:uid="{00000000-0005-0000-0000-00001B000000}"/>
    <cellStyle name=" Task]_x000a__x000a_TaskName=Scan At_x000a__x000a_TaskID=3_x000a__x000a_WorkstationName=SmarTone_x000a__x000a_LastExecuted=0_x000a__x000a_LastSt 3" xfId="70" xr:uid="{00000000-0005-0000-0000-00001C000000}"/>
    <cellStyle name=" Task]_x000a__x000a_TaskName=Scan At_x000a__x000a_TaskID=3_x000a__x000a_WorkstationName=SmarTone_x000a__x000a_LastExecuted=0_x000a__x000a_LastSt 30" xfId="71" xr:uid="{00000000-0005-0000-0000-00001D000000}"/>
    <cellStyle name=" Task]_x000a__x000a_TaskName=Scan At_x000a__x000a_TaskID=3_x000a__x000a_WorkstationName=SmarTone_x000a__x000a_LastExecuted=0_x000a__x000a_LastSt 31" xfId="72" xr:uid="{00000000-0005-0000-0000-00001E000000}"/>
    <cellStyle name=" Task]_x000a__x000a_TaskName=Scan At_x000a__x000a_TaskID=3_x000a__x000a_WorkstationName=SmarTone_x000a__x000a_LastExecuted=0_x000a__x000a_LastSt 32" xfId="73" xr:uid="{00000000-0005-0000-0000-00001F000000}"/>
    <cellStyle name=" Task]_x000a__x000a_TaskName=Scan At_x000a__x000a_TaskID=3_x000a__x000a_WorkstationName=SmarTone_x000a__x000a_LastExecuted=0_x000a__x000a_LastSt 33" xfId="74" xr:uid="{00000000-0005-0000-0000-000020000000}"/>
    <cellStyle name=" Task]_x000a__x000a_TaskName=Scan At_x000a__x000a_TaskID=3_x000a__x000a_WorkstationName=SmarTone_x000a__x000a_LastExecuted=0_x000a__x000a_LastSt 34" xfId="75" xr:uid="{00000000-0005-0000-0000-000021000000}"/>
    <cellStyle name=" Task]_x000a__x000a_TaskName=Scan At_x000a__x000a_TaskID=3_x000a__x000a_WorkstationName=SmarTone_x000a__x000a_LastExecuted=0_x000a__x000a_LastSt 35" xfId="76" xr:uid="{00000000-0005-0000-0000-000022000000}"/>
    <cellStyle name=" Task]_x000a__x000a_TaskName=Scan At_x000a__x000a_TaskID=3_x000a__x000a_WorkstationName=SmarTone_x000a__x000a_LastExecuted=0_x000a__x000a_LastSt 36" xfId="77" xr:uid="{00000000-0005-0000-0000-000023000000}"/>
    <cellStyle name=" Task]_x000a__x000a_TaskName=Scan At_x000a__x000a_TaskID=3_x000a__x000a_WorkstationName=SmarTone_x000a__x000a_LastExecuted=0_x000a__x000a_LastSt 37" xfId="78" xr:uid="{00000000-0005-0000-0000-000024000000}"/>
    <cellStyle name=" Task]_x000a__x000a_TaskName=Scan At_x000a__x000a_TaskID=3_x000a__x000a_WorkstationName=SmarTone_x000a__x000a_LastExecuted=0_x000a__x000a_LastSt 38" xfId="79" xr:uid="{00000000-0005-0000-0000-000025000000}"/>
    <cellStyle name=" Task]_x000a__x000a_TaskName=Scan At_x000a__x000a_TaskID=3_x000a__x000a_WorkstationName=SmarTone_x000a__x000a_LastExecuted=0_x000a__x000a_LastSt 39" xfId="80" xr:uid="{00000000-0005-0000-0000-000026000000}"/>
    <cellStyle name=" Task]_x000a__x000a_TaskName=Scan At_x000a__x000a_TaskID=3_x000a__x000a_WorkstationName=SmarTone_x000a__x000a_LastExecuted=0_x000a__x000a_LastSt 4" xfId="81" xr:uid="{00000000-0005-0000-0000-000027000000}"/>
    <cellStyle name=" Task]_x000a__x000a_TaskName=Scan At_x000a__x000a_TaskID=3_x000a__x000a_WorkstationName=SmarTone_x000a__x000a_LastExecuted=0_x000a__x000a_LastSt 40" xfId="82" xr:uid="{00000000-0005-0000-0000-000028000000}"/>
    <cellStyle name=" Task]_x000a__x000a_TaskName=Scan At_x000a__x000a_TaskID=3_x000a__x000a_WorkstationName=SmarTone_x000a__x000a_LastExecuted=0_x000a__x000a_LastSt 41" xfId="83" xr:uid="{00000000-0005-0000-0000-000029000000}"/>
    <cellStyle name=" Task]_x000a__x000a_TaskName=Scan At_x000a__x000a_TaskID=3_x000a__x000a_WorkstationName=SmarTone_x000a__x000a_LastExecuted=0_x000a__x000a_LastSt 42" xfId="84" xr:uid="{00000000-0005-0000-0000-00002A000000}"/>
    <cellStyle name=" Task]_x000a__x000a_TaskName=Scan At_x000a__x000a_TaskID=3_x000a__x000a_WorkstationName=SmarTone_x000a__x000a_LastExecuted=0_x000a__x000a_LastSt 43" xfId="85" xr:uid="{00000000-0005-0000-0000-00002B000000}"/>
    <cellStyle name=" Task]_x000a__x000a_TaskName=Scan At_x000a__x000a_TaskID=3_x000a__x000a_WorkstationName=SmarTone_x000a__x000a_LastExecuted=0_x000a__x000a_LastSt 44" xfId="86" xr:uid="{00000000-0005-0000-0000-00002C000000}"/>
    <cellStyle name=" Task]_x000a__x000a_TaskName=Scan At_x000a__x000a_TaskID=3_x000a__x000a_WorkstationName=SmarTone_x000a__x000a_LastExecuted=0_x000a__x000a_LastSt 45" xfId="87" xr:uid="{00000000-0005-0000-0000-00002D000000}"/>
    <cellStyle name=" Task]_x000a__x000a_TaskName=Scan At_x000a__x000a_TaskID=3_x000a__x000a_WorkstationName=SmarTone_x000a__x000a_LastExecuted=0_x000a__x000a_LastSt 46" xfId="88" xr:uid="{00000000-0005-0000-0000-00002E000000}"/>
    <cellStyle name=" Task]_x000a__x000a_TaskName=Scan At_x000a__x000a_TaskID=3_x000a__x000a_WorkstationName=SmarTone_x000a__x000a_LastExecuted=0_x000a__x000a_LastSt 47" xfId="89" xr:uid="{00000000-0005-0000-0000-00002F000000}"/>
    <cellStyle name=" Task]_x000a__x000a_TaskName=Scan At_x000a__x000a_TaskID=3_x000a__x000a_WorkstationName=SmarTone_x000a__x000a_LastExecuted=0_x000a__x000a_LastSt 48" xfId="90" xr:uid="{00000000-0005-0000-0000-000030000000}"/>
    <cellStyle name=" Task]_x000a__x000a_TaskName=Scan At_x000a__x000a_TaskID=3_x000a__x000a_WorkstationName=SmarTone_x000a__x000a_LastExecuted=0_x000a__x000a_LastSt 49" xfId="91" xr:uid="{00000000-0005-0000-0000-000031000000}"/>
    <cellStyle name=" Task]_x000a__x000a_TaskName=Scan At_x000a__x000a_TaskID=3_x000a__x000a_WorkstationName=SmarTone_x000a__x000a_LastExecuted=0_x000a__x000a_LastSt 5" xfId="92" xr:uid="{00000000-0005-0000-0000-000032000000}"/>
    <cellStyle name=" Task]_x000a__x000a_TaskName=Scan At_x000a__x000a_TaskID=3_x000a__x000a_WorkstationName=SmarTone_x000a__x000a_LastExecuted=0_x000a__x000a_LastSt 50" xfId="93" xr:uid="{00000000-0005-0000-0000-000033000000}"/>
    <cellStyle name=" Task]_x000a__x000a_TaskName=Scan At_x000a__x000a_TaskID=3_x000a__x000a_WorkstationName=SmarTone_x000a__x000a_LastExecuted=0_x000a__x000a_LastSt 51" xfId="94" xr:uid="{00000000-0005-0000-0000-000034000000}"/>
    <cellStyle name=" Task]_x000a__x000a_TaskName=Scan At_x000a__x000a_TaskID=3_x000a__x000a_WorkstationName=SmarTone_x000a__x000a_LastExecuted=0_x000a__x000a_LastSt 52" xfId="95" xr:uid="{00000000-0005-0000-0000-000035000000}"/>
    <cellStyle name=" Task]_x000a__x000a_TaskName=Scan At_x000a__x000a_TaskID=3_x000a__x000a_WorkstationName=SmarTone_x000a__x000a_LastExecuted=0_x000a__x000a_LastSt 53" xfId="96" xr:uid="{00000000-0005-0000-0000-000036000000}"/>
    <cellStyle name=" Task]_x000a__x000a_TaskName=Scan At_x000a__x000a_TaskID=3_x000a__x000a_WorkstationName=SmarTone_x000a__x000a_LastExecuted=0_x000a__x000a_LastSt 54" xfId="97" xr:uid="{00000000-0005-0000-0000-000037000000}"/>
    <cellStyle name=" Task]_x000a__x000a_TaskName=Scan At_x000a__x000a_TaskID=3_x000a__x000a_WorkstationName=SmarTone_x000a__x000a_LastExecuted=0_x000a__x000a_LastSt 55" xfId="98" xr:uid="{00000000-0005-0000-0000-000038000000}"/>
    <cellStyle name=" Task]_x000a__x000a_TaskName=Scan At_x000a__x000a_TaskID=3_x000a__x000a_WorkstationName=SmarTone_x000a__x000a_LastExecuted=0_x000a__x000a_LastSt 56" xfId="99" xr:uid="{00000000-0005-0000-0000-000039000000}"/>
    <cellStyle name=" Task]_x000a__x000a_TaskName=Scan At_x000a__x000a_TaskID=3_x000a__x000a_WorkstationName=SmarTone_x000a__x000a_LastExecuted=0_x000a__x000a_LastSt 57" xfId="100" xr:uid="{00000000-0005-0000-0000-00003A000000}"/>
    <cellStyle name=" Task]_x000a__x000a_TaskName=Scan At_x000a__x000a_TaskID=3_x000a__x000a_WorkstationName=SmarTone_x000a__x000a_LastExecuted=0_x000a__x000a_LastSt 58" xfId="101" xr:uid="{00000000-0005-0000-0000-00003B000000}"/>
    <cellStyle name=" Task]_x000a__x000a_TaskName=Scan At_x000a__x000a_TaskID=3_x000a__x000a_WorkstationName=SmarTone_x000a__x000a_LastExecuted=0_x000a__x000a_LastSt 59" xfId="102" xr:uid="{00000000-0005-0000-0000-00003C000000}"/>
    <cellStyle name=" Task]_x000a__x000a_TaskName=Scan At_x000a__x000a_TaskID=3_x000a__x000a_WorkstationName=SmarTone_x000a__x000a_LastExecuted=0_x000a__x000a_LastSt 6" xfId="103" xr:uid="{00000000-0005-0000-0000-00003D000000}"/>
    <cellStyle name=" Task]_x000a__x000a_TaskName=Scan At_x000a__x000a_TaskID=3_x000a__x000a_WorkstationName=SmarTone_x000a__x000a_LastExecuted=0_x000a__x000a_LastSt 60" xfId="104" xr:uid="{00000000-0005-0000-0000-00003E000000}"/>
    <cellStyle name=" Task]_x000a__x000a_TaskName=Scan At_x000a__x000a_TaskID=3_x000a__x000a_WorkstationName=SmarTone_x000a__x000a_LastExecuted=0_x000a__x000a_LastSt 61" xfId="105" xr:uid="{00000000-0005-0000-0000-00003F000000}"/>
    <cellStyle name=" Task]_x000a__x000a_TaskName=Scan At_x000a__x000a_TaskID=3_x000a__x000a_WorkstationName=SmarTone_x000a__x000a_LastExecuted=0_x000a__x000a_LastSt 62" xfId="106" xr:uid="{00000000-0005-0000-0000-000040000000}"/>
    <cellStyle name=" Task]_x000a__x000a_TaskName=Scan At_x000a__x000a_TaskID=3_x000a__x000a_WorkstationName=SmarTone_x000a__x000a_LastExecuted=0_x000a__x000a_LastSt 63" xfId="107" xr:uid="{00000000-0005-0000-0000-000041000000}"/>
    <cellStyle name=" Task]_x000a__x000a_TaskName=Scan At_x000a__x000a_TaskID=3_x000a__x000a_WorkstationName=SmarTone_x000a__x000a_LastExecuted=0_x000a__x000a_LastSt 64" xfId="108" xr:uid="{00000000-0005-0000-0000-000042000000}"/>
    <cellStyle name=" Task]_x000a__x000a_TaskName=Scan At_x000a__x000a_TaskID=3_x000a__x000a_WorkstationName=SmarTone_x000a__x000a_LastExecuted=0_x000a__x000a_LastSt 65" xfId="109" xr:uid="{00000000-0005-0000-0000-000043000000}"/>
    <cellStyle name=" Task]_x000a__x000a_TaskName=Scan At_x000a__x000a_TaskID=3_x000a__x000a_WorkstationName=SmarTone_x000a__x000a_LastExecuted=0_x000a__x000a_LastSt 66" xfId="110" xr:uid="{00000000-0005-0000-0000-000044000000}"/>
    <cellStyle name=" Task]_x000a__x000a_TaskName=Scan At_x000a__x000a_TaskID=3_x000a__x000a_WorkstationName=SmarTone_x000a__x000a_LastExecuted=0_x000a__x000a_LastSt 67" xfId="111" xr:uid="{00000000-0005-0000-0000-000045000000}"/>
    <cellStyle name=" Task]_x000a__x000a_TaskName=Scan At_x000a__x000a_TaskID=3_x000a__x000a_WorkstationName=SmarTone_x000a__x000a_LastExecuted=0_x000a__x000a_LastSt 68" xfId="112" xr:uid="{00000000-0005-0000-0000-000046000000}"/>
    <cellStyle name=" Task]_x000a__x000a_TaskName=Scan At_x000a__x000a_TaskID=3_x000a__x000a_WorkstationName=SmarTone_x000a__x000a_LastExecuted=0_x000a__x000a_LastSt 69" xfId="113" xr:uid="{00000000-0005-0000-0000-000047000000}"/>
    <cellStyle name=" Task]_x000a__x000a_TaskName=Scan At_x000a__x000a_TaskID=3_x000a__x000a_WorkstationName=SmarTone_x000a__x000a_LastExecuted=0_x000a__x000a_LastSt 7" xfId="114" xr:uid="{00000000-0005-0000-0000-000048000000}"/>
    <cellStyle name=" Task]_x000a__x000a_TaskName=Scan At_x000a__x000a_TaskID=3_x000a__x000a_WorkstationName=SmarTone_x000a__x000a_LastExecuted=0_x000a__x000a_LastSt 70" xfId="115" xr:uid="{00000000-0005-0000-0000-000049000000}"/>
    <cellStyle name=" Task]_x000a__x000a_TaskName=Scan At_x000a__x000a_TaskID=3_x000a__x000a_WorkstationName=SmarTone_x000a__x000a_LastExecuted=0_x000a__x000a_LastSt 71" xfId="116" xr:uid="{00000000-0005-0000-0000-00004A000000}"/>
    <cellStyle name=" Task]_x000a__x000a_TaskName=Scan At_x000a__x000a_TaskID=3_x000a__x000a_WorkstationName=SmarTone_x000a__x000a_LastExecuted=0_x000a__x000a_LastSt 72" xfId="117" xr:uid="{00000000-0005-0000-0000-00004B000000}"/>
    <cellStyle name=" Task]_x000a__x000a_TaskName=Scan At_x000a__x000a_TaskID=3_x000a__x000a_WorkstationName=SmarTone_x000a__x000a_LastExecuted=0_x000a__x000a_LastSt 73" xfId="118" xr:uid="{00000000-0005-0000-0000-00004C000000}"/>
    <cellStyle name=" Task]_x000a__x000a_TaskName=Scan At_x000a__x000a_TaskID=3_x000a__x000a_WorkstationName=SmarTone_x000a__x000a_LastExecuted=0_x000a__x000a_LastSt 74" xfId="119" xr:uid="{00000000-0005-0000-0000-00004D000000}"/>
    <cellStyle name=" Task]_x000a__x000a_TaskName=Scan At_x000a__x000a_TaskID=3_x000a__x000a_WorkstationName=SmarTone_x000a__x000a_LastExecuted=0_x000a__x000a_LastSt 75" xfId="120" xr:uid="{00000000-0005-0000-0000-00004E000000}"/>
    <cellStyle name=" Task]_x000a__x000a_TaskName=Scan At_x000a__x000a_TaskID=3_x000a__x000a_WorkstationName=SmarTone_x000a__x000a_LastExecuted=0_x000a__x000a_LastSt 76" xfId="121" xr:uid="{00000000-0005-0000-0000-00004F000000}"/>
    <cellStyle name=" Task]_x000a__x000a_TaskName=Scan At_x000a__x000a_TaskID=3_x000a__x000a_WorkstationName=SmarTone_x000a__x000a_LastExecuted=0_x000a__x000a_LastSt 77" xfId="122" xr:uid="{00000000-0005-0000-0000-000050000000}"/>
    <cellStyle name=" Task]_x000a__x000a_TaskName=Scan At_x000a__x000a_TaskID=3_x000a__x000a_WorkstationName=SmarTone_x000a__x000a_LastExecuted=0_x000a__x000a_LastSt 78" xfId="123" xr:uid="{00000000-0005-0000-0000-000051000000}"/>
    <cellStyle name=" Task]_x000a__x000a_TaskName=Scan At_x000a__x000a_TaskID=3_x000a__x000a_WorkstationName=SmarTone_x000a__x000a_LastExecuted=0_x000a__x000a_LastSt 79" xfId="124" xr:uid="{00000000-0005-0000-0000-000052000000}"/>
    <cellStyle name=" Task]_x000a__x000a_TaskName=Scan At_x000a__x000a_TaskID=3_x000a__x000a_WorkstationName=SmarTone_x000a__x000a_LastExecuted=0_x000a__x000a_LastSt 8" xfId="125" xr:uid="{00000000-0005-0000-0000-000053000000}"/>
    <cellStyle name=" Task]_x000a__x000a_TaskName=Scan At_x000a__x000a_TaskID=3_x000a__x000a_WorkstationName=SmarTone_x000a__x000a_LastExecuted=0_x000a__x000a_LastSt 80" xfId="126" xr:uid="{00000000-0005-0000-0000-000054000000}"/>
    <cellStyle name=" Task]_x000a__x000a_TaskName=Scan At_x000a__x000a_TaskID=3_x000a__x000a_WorkstationName=SmarTone_x000a__x000a_LastExecuted=0_x000a__x000a_LastSt 9" xfId="127" xr:uid="{00000000-0005-0000-0000-000055000000}"/>
    <cellStyle name=" Task]_x000a__x000a_TaskName=Scan At_x000a__x000a_TaskID=3_x000a__x000a_WorkstationName=SmarTone_x000a__x000a_LastExecuted=0_x000a__x000a_LastSt_wimax" xfId="128" xr:uid="{00000000-0005-0000-0000-000056000000}"/>
    <cellStyle name=" Task]_x000d__x000a_TaskName=Scan At_x000d__x000a_TaskID=3_x000d__x000a_WorkstationName=SmarTone_x000d__x000a_LastExecuted=0_x000d__x000a_LastSt" xfId="129" xr:uid="{00000000-0005-0000-0000-000057000000}"/>
    <cellStyle name=" Task]_x000d__x000a_TaskName=Scan At_x000d__x000a_TaskID=3_x000d__x000a_WorkstationName=SmarTone_x000d__x000a_LastExecuted=0_x000d__x000a_LastSt 10" xfId="130" xr:uid="{00000000-0005-0000-0000-000058000000}"/>
    <cellStyle name=" Task]_x000d__x000a_TaskName=Scan At_x000d__x000a_TaskID=3_x000d__x000a_WorkstationName=SmarTone_x000d__x000a_LastExecuted=0_x000d__x000a_LastSt 11" xfId="131" xr:uid="{00000000-0005-0000-0000-000059000000}"/>
    <cellStyle name=" Task]_x000d__x000a_TaskName=Scan At_x000d__x000a_TaskID=3_x000d__x000a_WorkstationName=SmarTone_x000d__x000a_LastExecuted=0_x000d__x000a_LastSt 12" xfId="132" xr:uid="{00000000-0005-0000-0000-00005A000000}"/>
    <cellStyle name=" Task]_x000d__x000a_TaskName=Scan At_x000d__x000a_TaskID=3_x000d__x000a_WorkstationName=SmarTone_x000d__x000a_LastExecuted=0_x000d__x000a_LastSt 13" xfId="133" xr:uid="{00000000-0005-0000-0000-00005B000000}"/>
    <cellStyle name=" Task]_x000d__x000a_TaskName=Scan At_x000d__x000a_TaskID=3_x000d__x000a_WorkstationName=SmarTone_x000d__x000a_LastExecuted=0_x000d__x000a_LastSt 14" xfId="134" xr:uid="{00000000-0005-0000-0000-00005C000000}"/>
    <cellStyle name=" Task]_x000d__x000a_TaskName=Scan At_x000d__x000a_TaskID=3_x000d__x000a_WorkstationName=SmarTone_x000d__x000a_LastExecuted=0_x000d__x000a_LastSt 15" xfId="135" xr:uid="{00000000-0005-0000-0000-00005D000000}"/>
    <cellStyle name=" Task]_x000d__x000a_TaskName=Scan At_x000d__x000a_TaskID=3_x000d__x000a_WorkstationName=SmarTone_x000d__x000a_LastExecuted=0_x000d__x000a_LastSt 16" xfId="136" xr:uid="{00000000-0005-0000-0000-00005E000000}"/>
    <cellStyle name=" Task]_x000d__x000a_TaskName=Scan At_x000d__x000a_TaskID=3_x000d__x000a_WorkstationName=SmarTone_x000d__x000a_LastExecuted=0_x000d__x000a_LastSt 17" xfId="137" xr:uid="{00000000-0005-0000-0000-00005F000000}"/>
    <cellStyle name=" Task]_x000d__x000a_TaskName=Scan At_x000d__x000a_TaskID=3_x000d__x000a_WorkstationName=SmarTone_x000d__x000a_LastExecuted=0_x000d__x000a_LastSt 18" xfId="138" xr:uid="{00000000-0005-0000-0000-000060000000}"/>
    <cellStyle name=" Task]_x000d__x000a_TaskName=Scan At_x000d__x000a_TaskID=3_x000d__x000a_WorkstationName=SmarTone_x000d__x000a_LastExecuted=0_x000d__x000a_LastSt 19" xfId="139" xr:uid="{00000000-0005-0000-0000-000061000000}"/>
    <cellStyle name=" Task]_x000d__x000a_TaskName=Scan At_x000d__x000a_TaskID=3_x000d__x000a_WorkstationName=SmarTone_x000d__x000a_LastExecuted=0_x000d__x000a_LastSt 2" xfId="140" xr:uid="{00000000-0005-0000-0000-000062000000}"/>
    <cellStyle name=" Task]_x000d__x000a_TaskName=Scan At_x000d__x000a_TaskID=3_x000d__x000a_WorkstationName=SmarTone_x000d__x000a_LastExecuted=0_x000d__x000a_LastSt 20" xfId="141" xr:uid="{00000000-0005-0000-0000-000063000000}"/>
    <cellStyle name=" Task]_x000d__x000a_TaskName=Scan At_x000d__x000a_TaskID=3_x000d__x000a_WorkstationName=SmarTone_x000d__x000a_LastExecuted=0_x000d__x000a_LastSt 21" xfId="142" xr:uid="{00000000-0005-0000-0000-000064000000}"/>
    <cellStyle name=" Task]_x000d__x000a_TaskName=Scan At_x000d__x000a_TaskID=3_x000d__x000a_WorkstationName=SmarTone_x000d__x000a_LastExecuted=0_x000d__x000a_LastSt 22" xfId="143" xr:uid="{00000000-0005-0000-0000-000065000000}"/>
    <cellStyle name=" Task]_x000d__x000a_TaskName=Scan At_x000d__x000a_TaskID=3_x000d__x000a_WorkstationName=SmarTone_x000d__x000a_LastExecuted=0_x000d__x000a_LastSt 23" xfId="144" xr:uid="{00000000-0005-0000-0000-000066000000}"/>
    <cellStyle name=" Task]_x000d__x000a_TaskName=Scan At_x000d__x000a_TaskID=3_x000d__x000a_WorkstationName=SmarTone_x000d__x000a_LastExecuted=0_x000d__x000a_LastSt 24" xfId="145" xr:uid="{00000000-0005-0000-0000-000067000000}"/>
    <cellStyle name=" Task]_x000d__x000a_TaskName=Scan At_x000d__x000a_TaskID=3_x000d__x000a_WorkstationName=SmarTone_x000d__x000a_LastExecuted=0_x000d__x000a_LastSt 25" xfId="146" xr:uid="{00000000-0005-0000-0000-000068000000}"/>
    <cellStyle name=" Task]_x000d__x000a_TaskName=Scan At_x000d__x000a_TaskID=3_x000d__x000a_WorkstationName=SmarTone_x000d__x000a_LastExecuted=0_x000d__x000a_LastSt 26" xfId="147" xr:uid="{00000000-0005-0000-0000-000069000000}"/>
    <cellStyle name=" Task]_x000d__x000a_TaskName=Scan At_x000d__x000a_TaskID=3_x000d__x000a_WorkstationName=SmarTone_x000d__x000a_LastExecuted=0_x000d__x000a_LastSt 27" xfId="148" xr:uid="{00000000-0005-0000-0000-00006A000000}"/>
    <cellStyle name=" Task]_x000d__x000a_TaskName=Scan At_x000d__x000a_TaskID=3_x000d__x000a_WorkstationName=SmarTone_x000d__x000a_LastExecuted=0_x000d__x000a_LastSt 28" xfId="149" xr:uid="{00000000-0005-0000-0000-00006B000000}"/>
    <cellStyle name=" Task]_x000d__x000a_TaskName=Scan At_x000d__x000a_TaskID=3_x000d__x000a_WorkstationName=SmarTone_x000d__x000a_LastExecuted=0_x000d__x000a_LastSt 29" xfId="150" xr:uid="{00000000-0005-0000-0000-00006C000000}"/>
    <cellStyle name=" Task]_x000d__x000a_TaskName=Scan At_x000d__x000a_TaskID=3_x000d__x000a_WorkstationName=SmarTone_x000d__x000a_LastExecuted=0_x000d__x000a_LastSt 3" xfId="151" xr:uid="{00000000-0005-0000-0000-00006D000000}"/>
    <cellStyle name=" Task]_x000d__x000a_TaskName=Scan At_x000d__x000a_TaskID=3_x000d__x000a_WorkstationName=SmarTone_x000d__x000a_LastExecuted=0_x000d__x000a_LastSt 30" xfId="152" xr:uid="{00000000-0005-0000-0000-00006E000000}"/>
    <cellStyle name=" Task]_x000d__x000a_TaskName=Scan At_x000d__x000a_TaskID=3_x000d__x000a_WorkstationName=SmarTone_x000d__x000a_LastExecuted=0_x000d__x000a_LastSt 31" xfId="153" xr:uid="{00000000-0005-0000-0000-00006F000000}"/>
    <cellStyle name=" Task]_x000d__x000a_TaskName=Scan At_x000d__x000a_TaskID=3_x000d__x000a_WorkstationName=SmarTone_x000d__x000a_LastExecuted=0_x000d__x000a_LastSt 32" xfId="154" xr:uid="{00000000-0005-0000-0000-000070000000}"/>
    <cellStyle name=" Task]_x000d__x000a_TaskName=Scan At_x000d__x000a_TaskID=3_x000d__x000a_WorkstationName=SmarTone_x000d__x000a_LastExecuted=0_x000d__x000a_LastSt 33" xfId="155" xr:uid="{00000000-0005-0000-0000-000071000000}"/>
    <cellStyle name=" Task]_x000d__x000a_TaskName=Scan At_x000d__x000a_TaskID=3_x000d__x000a_WorkstationName=SmarTone_x000d__x000a_LastExecuted=0_x000d__x000a_LastSt 34" xfId="156" xr:uid="{00000000-0005-0000-0000-000072000000}"/>
    <cellStyle name=" Task]_x000d__x000a_TaskName=Scan At_x000d__x000a_TaskID=3_x000d__x000a_WorkstationName=SmarTone_x000d__x000a_LastExecuted=0_x000d__x000a_LastSt 35" xfId="157" xr:uid="{00000000-0005-0000-0000-000073000000}"/>
    <cellStyle name=" Task]_x000d__x000a_TaskName=Scan At_x000d__x000a_TaskID=3_x000d__x000a_WorkstationName=SmarTone_x000d__x000a_LastExecuted=0_x000d__x000a_LastSt 36" xfId="158" xr:uid="{00000000-0005-0000-0000-000074000000}"/>
    <cellStyle name=" Task]_x000d__x000a_TaskName=Scan At_x000d__x000a_TaskID=3_x000d__x000a_WorkstationName=SmarTone_x000d__x000a_LastExecuted=0_x000d__x000a_LastSt 37" xfId="159" xr:uid="{00000000-0005-0000-0000-000075000000}"/>
    <cellStyle name=" Task]_x000d__x000a_TaskName=Scan At_x000d__x000a_TaskID=3_x000d__x000a_WorkstationName=SmarTone_x000d__x000a_LastExecuted=0_x000d__x000a_LastSt 38" xfId="160" xr:uid="{00000000-0005-0000-0000-000076000000}"/>
    <cellStyle name=" Task]_x000d__x000a_TaskName=Scan At_x000d__x000a_TaskID=3_x000d__x000a_WorkstationName=SmarTone_x000d__x000a_LastExecuted=0_x000d__x000a_LastSt 39" xfId="161" xr:uid="{00000000-0005-0000-0000-000077000000}"/>
    <cellStyle name=" Task]_x000d__x000a_TaskName=Scan At_x000d__x000a_TaskID=3_x000d__x000a_WorkstationName=SmarTone_x000d__x000a_LastExecuted=0_x000d__x000a_LastSt 4" xfId="162" xr:uid="{00000000-0005-0000-0000-000078000000}"/>
    <cellStyle name=" Task]_x000d__x000a_TaskName=Scan At_x000d__x000a_TaskID=3_x000d__x000a_WorkstationName=SmarTone_x000d__x000a_LastExecuted=0_x000d__x000a_LastSt 40" xfId="163" xr:uid="{00000000-0005-0000-0000-000079000000}"/>
    <cellStyle name=" Task]_x000d__x000a_TaskName=Scan At_x000d__x000a_TaskID=3_x000d__x000a_WorkstationName=SmarTone_x000d__x000a_LastExecuted=0_x000d__x000a_LastSt 41" xfId="164" xr:uid="{00000000-0005-0000-0000-00007A000000}"/>
    <cellStyle name=" Task]_x000d__x000a_TaskName=Scan At_x000d__x000a_TaskID=3_x000d__x000a_WorkstationName=SmarTone_x000d__x000a_LastExecuted=0_x000d__x000a_LastSt 42" xfId="165" xr:uid="{00000000-0005-0000-0000-00007B000000}"/>
    <cellStyle name=" Task]_x000d__x000a_TaskName=Scan At_x000d__x000a_TaskID=3_x000d__x000a_WorkstationName=SmarTone_x000d__x000a_LastExecuted=0_x000d__x000a_LastSt 43" xfId="166" xr:uid="{00000000-0005-0000-0000-00007C000000}"/>
    <cellStyle name=" Task]_x000d__x000a_TaskName=Scan At_x000d__x000a_TaskID=3_x000d__x000a_WorkstationName=SmarTone_x000d__x000a_LastExecuted=0_x000d__x000a_LastSt 44" xfId="167" xr:uid="{00000000-0005-0000-0000-00007D000000}"/>
    <cellStyle name=" Task]_x000d__x000a_TaskName=Scan At_x000d__x000a_TaskID=3_x000d__x000a_WorkstationName=SmarTone_x000d__x000a_LastExecuted=0_x000d__x000a_LastSt 45" xfId="168" xr:uid="{00000000-0005-0000-0000-00007E000000}"/>
    <cellStyle name=" Task]_x000d__x000a_TaskName=Scan At_x000d__x000a_TaskID=3_x000d__x000a_WorkstationName=SmarTone_x000d__x000a_LastExecuted=0_x000d__x000a_LastSt 46" xfId="169" xr:uid="{00000000-0005-0000-0000-00007F000000}"/>
    <cellStyle name=" Task]_x000d__x000a_TaskName=Scan At_x000d__x000a_TaskID=3_x000d__x000a_WorkstationName=SmarTone_x000d__x000a_LastExecuted=0_x000d__x000a_LastSt 47" xfId="170" xr:uid="{00000000-0005-0000-0000-000080000000}"/>
    <cellStyle name=" Task]_x000d__x000a_TaskName=Scan At_x000d__x000a_TaskID=3_x000d__x000a_WorkstationName=SmarTone_x000d__x000a_LastExecuted=0_x000d__x000a_LastSt 48" xfId="171" xr:uid="{00000000-0005-0000-0000-000081000000}"/>
    <cellStyle name=" Task]_x000d__x000a_TaskName=Scan At_x000d__x000a_TaskID=3_x000d__x000a_WorkstationName=SmarTone_x000d__x000a_LastExecuted=0_x000d__x000a_LastSt 49" xfId="172" xr:uid="{00000000-0005-0000-0000-000082000000}"/>
    <cellStyle name=" Task]_x000d__x000a_TaskName=Scan At_x000d__x000a_TaskID=3_x000d__x000a_WorkstationName=SmarTone_x000d__x000a_LastExecuted=0_x000d__x000a_LastSt 5" xfId="173" xr:uid="{00000000-0005-0000-0000-000083000000}"/>
    <cellStyle name=" Task]_x000d__x000a_TaskName=Scan At_x000d__x000a_TaskID=3_x000d__x000a_WorkstationName=SmarTone_x000d__x000a_LastExecuted=0_x000d__x000a_LastSt 50" xfId="174" xr:uid="{00000000-0005-0000-0000-000084000000}"/>
    <cellStyle name=" Task]_x000d__x000a_TaskName=Scan At_x000d__x000a_TaskID=3_x000d__x000a_WorkstationName=SmarTone_x000d__x000a_LastExecuted=0_x000d__x000a_LastSt 51" xfId="175" xr:uid="{00000000-0005-0000-0000-000085000000}"/>
    <cellStyle name=" Task]_x000d__x000a_TaskName=Scan At_x000d__x000a_TaskID=3_x000d__x000a_WorkstationName=SmarTone_x000d__x000a_LastExecuted=0_x000d__x000a_LastSt 52" xfId="176" xr:uid="{00000000-0005-0000-0000-000086000000}"/>
    <cellStyle name=" Task]_x000d__x000a_TaskName=Scan At_x000d__x000a_TaskID=3_x000d__x000a_WorkstationName=SmarTone_x000d__x000a_LastExecuted=0_x000d__x000a_LastSt 53" xfId="177" xr:uid="{00000000-0005-0000-0000-000087000000}"/>
    <cellStyle name=" Task]_x000d__x000a_TaskName=Scan At_x000d__x000a_TaskID=3_x000d__x000a_WorkstationName=SmarTone_x000d__x000a_LastExecuted=0_x000d__x000a_LastSt 54" xfId="178" xr:uid="{00000000-0005-0000-0000-000088000000}"/>
    <cellStyle name=" Task]_x000d__x000a_TaskName=Scan At_x000d__x000a_TaskID=3_x000d__x000a_WorkstationName=SmarTone_x000d__x000a_LastExecuted=0_x000d__x000a_LastSt 55" xfId="179" xr:uid="{00000000-0005-0000-0000-000089000000}"/>
    <cellStyle name=" Task]_x000d__x000a_TaskName=Scan At_x000d__x000a_TaskID=3_x000d__x000a_WorkstationName=SmarTone_x000d__x000a_LastExecuted=0_x000d__x000a_LastSt 56" xfId="180" xr:uid="{00000000-0005-0000-0000-00008A000000}"/>
    <cellStyle name=" Task]_x000d__x000a_TaskName=Scan At_x000d__x000a_TaskID=3_x000d__x000a_WorkstationName=SmarTone_x000d__x000a_LastExecuted=0_x000d__x000a_LastSt 57" xfId="181" xr:uid="{00000000-0005-0000-0000-00008B000000}"/>
    <cellStyle name=" Task]_x000d__x000a_TaskName=Scan At_x000d__x000a_TaskID=3_x000d__x000a_WorkstationName=SmarTone_x000d__x000a_LastExecuted=0_x000d__x000a_LastSt 58" xfId="182" xr:uid="{00000000-0005-0000-0000-00008C000000}"/>
    <cellStyle name=" Task]_x000d__x000a_TaskName=Scan At_x000d__x000a_TaskID=3_x000d__x000a_WorkstationName=SmarTone_x000d__x000a_LastExecuted=0_x000d__x000a_LastSt 59" xfId="183" xr:uid="{00000000-0005-0000-0000-00008D000000}"/>
    <cellStyle name=" Task]_x000d__x000a_TaskName=Scan At_x000d__x000a_TaskID=3_x000d__x000a_WorkstationName=SmarTone_x000d__x000a_LastExecuted=0_x000d__x000a_LastSt 6" xfId="184" xr:uid="{00000000-0005-0000-0000-00008E000000}"/>
    <cellStyle name=" Task]_x000d__x000a_TaskName=Scan At_x000d__x000a_TaskID=3_x000d__x000a_WorkstationName=SmarTone_x000d__x000a_LastExecuted=0_x000d__x000a_LastSt 60" xfId="185" xr:uid="{00000000-0005-0000-0000-00008F000000}"/>
    <cellStyle name=" Task]_x000d__x000a_TaskName=Scan At_x000d__x000a_TaskID=3_x000d__x000a_WorkstationName=SmarTone_x000d__x000a_LastExecuted=0_x000d__x000a_LastSt 61" xfId="186" xr:uid="{00000000-0005-0000-0000-000090000000}"/>
    <cellStyle name=" Task]_x000d__x000a_TaskName=Scan At_x000d__x000a_TaskID=3_x000d__x000a_WorkstationName=SmarTone_x000d__x000a_LastExecuted=0_x000d__x000a_LastSt 62" xfId="187" xr:uid="{00000000-0005-0000-0000-000091000000}"/>
    <cellStyle name=" Task]_x000d__x000a_TaskName=Scan At_x000d__x000a_TaskID=3_x000d__x000a_WorkstationName=SmarTone_x000d__x000a_LastExecuted=0_x000d__x000a_LastSt 63" xfId="188" xr:uid="{00000000-0005-0000-0000-000092000000}"/>
    <cellStyle name=" Task]_x000d__x000a_TaskName=Scan At_x000d__x000a_TaskID=3_x000d__x000a_WorkstationName=SmarTone_x000d__x000a_LastExecuted=0_x000d__x000a_LastSt 64" xfId="189" xr:uid="{00000000-0005-0000-0000-000093000000}"/>
    <cellStyle name=" Task]_x000d__x000a_TaskName=Scan At_x000d__x000a_TaskID=3_x000d__x000a_WorkstationName=SmarTone_x000d__x000a_LastExecuted=0_x000d__x000a_LastSt 65" xfId="190" xr:uid="{00000000-0005-0000-0000-000094000000}"/>
    <cellStyle name=" Task]_x000d__x000a_TaskName=Scan At_x000d__x000a_TaskID=3_x000d__x000a_WorkstationName=SmarTone_x000d__x000a_LastExecuted=0_x000d__x000a_LastSt 66" xfId="191" xr:uid="{00000000-0005-0000-0000-000095000000}"/>
    <cellStyle name=" Task]_x000d__x000a_TaskName=Scan At_x000d__x000a_TaskID=3_x000d__x000a_WorkstationName=SmarTone_x000d__x000a_LastExecuted=0_x000d__x000a_LastSt 67" xfId="192" xr:uid="{00000000-0005-0000-0000-000096000000}"/>
    <cellStyle name=" Task]_x000d__x000a_TaskName=Scan At_x000d__x000a_TaskID=3_x000d__x000a_WorkstationName=SmarTone_x000d__x000a_LastExecuted=0_x000d__x000a_LastSt 68" xfId="193" xr:uid="{00000000-0005-0000-0000-000097000000}"/>
    <cellStyle name=" Task]_x000d__x000a_TaskName=Scan At_x000d__x000a_TaskID=3_x000d__x000a_WorkstationName=SmarTone_x000d__x000a_LastExecuted=0_x000d__x000a_LastSt 69" xfId="194" xr:uid="{00000000-0005-0000-0000-000098000000}"/>
    <cellStyle name=" Task]_x000d__x000a_TaskName=Scan At_x000d__x000a_TaskID=3_x000d__x000a_WorkstationName=SmarTone_x000d__x000a_LastExecuted=0_x000d__x000a_LastSt 7" xfId="195" xr:uid="{00000000-0005-0000-0000-000099000000}"/>
    <cellStyle name=" Task]_x000d__x000a_TaskName=Scan At_x000d__x000a_TaskID=3_x000d__x000a_WorkstationName=SmarTone_x000d__x000a_LastExecuted=0_x000d__x000a_LastSt 70" xfId="196" xr:uid="{00000000-0005-0000-0000-00009A000000}"/>
    <cellStyle name=" Task]_x000d__x000a_TaskName=Scan At_x000d__x000a_TaskID=3_x000d__x000a_WorkstationName=SmarTone_x000d__x000a_LastExecuted=0_x000d__x000a_LastSt 71" xfId="197" xr:uid="{00000000-0005-0000-0000-00009B000000}"/>
    <cellStyle name=" Task]_x000d__x000a_TaskName=Scan At_x000d__x000a_TaskID=3_x000d__x000a_WorkstationName=SmarTone_x000d__x000a_LastExecuted=0_x000d__x000a_LastSt 72" xfId="198" xr:uid="{00000000-0005-0000-0000-00009C000000}"/>
    <cellStyle name=" Task]_x000d__x000a_TaskName=Scan At_x000d__x000a_TaskID=3_x000d__x000a_WorkstationName=SmarTone_x000d__x000a_LastExecuted=0_x000d__x000a_LastSt 73" xfId="199" xr:uid="{00000000-0005-0000-0000-00009D000000}"/>
    <cellStyle name=" Task]_x000d__x000a_TaskName=Scan At_x000d__x000a_TaskID=3_x000d__x000a_WorkstationName=SmarTone_x000d__x000a_LastExecuted=0_x000d__x000a_LastSt 74" xfId="200" xr:uid="{00000000-0005-0000-0000-00009E000000}"/>
    <cellStyle name=" Task]_x000d__x000a_TaskName=Scan At_x000d__x000a_TaskID=3_x000d__x000a_WorkstationName=SmarTone_x000d__x000a_LastExecuted=0_x000d__x000a_LastSt 75" xfId="201" xr:uid="{00000000-0005-0000-0000-00009F000000}"/>
    <cellStyle name=" Task]_x000d__x000a_TaskName=Scan At_x000d__x000a_TaskID=3_x000d__x000a_WorkstationName=SmarTone_x000d__x000a_LastExecuted=0_x000d__x000a_LastSt 76" xfId="202" xr:uid="{00000000-0005-0000-0000-0000A0000000}"/>
    <cellStyle name=" Task]_x000d__x000a_TaskName=Scan At_x000d__x000a_TaskID=3_x000d__x000a_WorkstationName=SmarTone_x000d__x000a_LastExecuted=0_x000d__x000a_LastSt 77" xfId="203" xr:uid="{00000000-0005-0000-0000-0000A1000000}"/>
    <cellStyle name=" Task]_x000d__x000a_TaskName=Scan At_x000d__x000a_TaskID=3_x000d__x000a_WorkstationName=SmarTone_x000d__x000a_LastExecuted=0_x000d__x000a_LastSt 78" xfId="204" xr:uid="{00000000-0005-0000-0000-0000A2000000}"/>
    <cellStyle name=" Task]_x000d__x000a_TaskName=Scan At_x000d__x000a_TaskID=3_x000d__x000a_WorkstationName=SmarTone_x000d__x000a_LastExecuted=0_x000d__x000a_LastSt 79" xfId="205" xr:uid="{00000000-0005-0000-0000-0000A3000000}"/>
    <cellStyle name=" Task]_x000d__x000a_TaskName=Scan At_x000d__x000a_TaskID=3_x000d__x000a_WorkstationName=SmarTone_x000d__x000a_LastExecuted=0_x000d__x000a_LastSt 8" xfId="206" xr:uid="{00000000-0005-0000-0000-0000A4000000}"/>
    <cellStyle name=" Task]_x000d__x000a_TaskName=Scan At_x000d__x000a_TaskID=3_x000d__x000a_WorkstationName=SmarTone_x000d__x000a_LastExecuted=0_x000d__x000a_LastSt 80" xfId="207" xr:uid="{00000000-0005-0000-0000-0000A5000000}"/>
    <cellStyle name=" Task]_x000d__x000a_TaskName=Scan At_x000d__x000a_TaskID=3_x000d__x000a_WorkstationName=SmarTone_x000d__x000a_LastExecuted=0_x000d__x000a_LastSt 9" xfId="208" xr:uid="{00000000-0005-0000-0000-0000A6000000}"/>
    <cellStyle name=" Task]_x000d__x000a_TaskName=Scan At_x000d__x000a_TaskID=3_x000d__x000a_WorkstationName=SmarTone_x000d__x000a_LastExecuted=0_x000d__x000a_LastSt_wimax" xfId="209" xr:uid="{00000000-0005-0000-0000-0000A7000000}"/>
    <cellStyle name=" Task]_x005f_x000a__x005f_x000a_TaskName=Scan At_x005f_x000a__x005f_x000a_TaskID=3_x005f_x000a__x005f_x000a_WorkstationName=SmarTone_x005f_x000a__x005f_x000a_LastExecuted=0_x005f_x000a__x005f_x000a_LastSt" xfId="210" xr:uid="{00000000-0005-0000-0000-0000A8000000}"/>
    <cellStyle name=" Writer Import]_x000d__x000a_Display Dialog=No_x000d__x000a__x000d__x000a_[Horizontal Arrange]_x000d__x000a_Dimensions Interlocking=Yes_x000d__x000a_Sum Hierarchy=Yes_x000d__x000a_Generate" xfId="211" xr:uid="{00000000-0005-0000-0000-0000A9000000}"/>
    <cellStyle name=" Writer Import]_x005f_x000d__x005f_x000a_Display Dialog=No_x005f_x000d__x005f_x000a__x005f_x000d__x005f_x000a_[Horizontal Arrange]_x005f_x000d__x005f_x000a_Dimensions Interlocking=Yes_x005f_x000d__x005f_x000a_Sum Hierarchy=Yes_x005f_x000d__x005f_x000a_Generate" xfId="212" xr:uid="{00000000-0005-0000-0000-0000AA000000}"/>
    <cellStyle name="_x000a__x000a_JournalTemplate=C:\COMFO\CTALK\JOURSTD.TPL_x000a__x000a_LbStateAddress=3 3 0 251 1 89 2 311_x000a__x000a_LbStateJou" xfId="213" xr:uid="{00000000-0005-0000-0000-0000AB000000}"/>
    <cellStyle name="_x0007__x000b_" xfId="214" xr:uid="{00000000-0005-0000-0000-0000AC000000}"/>
    <cellStyle name="_x000d__x000a_JournalTemplate=C:\COMFO\CTALK\JOURSTD.TPL_x000d__x000a_LbStateAddress=3 3 0 251 1 89 2 311_x000d__x000a_LbStateJou" xfId="215" xr:uid="{00000000-0005-0000-0000-0000AD000000}"/>
    <cellStyle name="$/mm" xfId="216" xr:uid="{00000000-0005-0000-0000-0000AE000000}"/>
    <cellStyle name="%" xfId="217" xr:uid="{00000000-0005-0000-0000-0000AF000000}"/>
    <cellStyle name="% 2" xfId="218" xr:uid="{00000000-0005-0000-0000-0000B0000000}"/>
    <cellStyle name="% 3" xfId="219" xr:uid="{00000000-0005-0000-0000-0000B1000000}"/>
    <cellStyle name="% 4" xfId="220" xr:uid="{00000000-0005-0000-0000-0000B2000000}"/>
    <cellStyle name="%_（数通提交）MTN Group - 2010 Supplier Price Book Format" xfId="221" xr:uid="{00000000-0005-0000-0000-0000B3000000}"/>
    <cellStyle name="%_~2093566" xfId="222" xr:uid="{00000000-0005-0000-0000-0000B4000000}"/>
    <cellStyle name="%_MTN Group - 2010 Supplier Price Book Format V3" xfId="223" xr:uid="{00000000-0005-0000-0000-0000B5000000}"/>
    <cellStyle name="%_MTN Group - 2010 Supplier Price Book Format（0108 SLA)" xfId="224" xr:uid="{00000000-0005-0000-0000-0000B6000000}"/>
    <cellStyle name="%_MTN Group - 2010 Supplier Price Book Format_datacom" xfId="225" xr:uid="{00000000-0005-0000-0000-0000B7000000}"/>
    <cellStyle name="%_MTN Group - 2010 Supplier Price Book Format_services1008" xfId="226" xr:uid="{00000000-0005-0000-0000-0000B8000000}"/>
    <cellStyle name="%_MTN Group - 2010 Supplier Price Book Format-CN" xfId="227" xr:uid="{00000000-0005-0000-0000-0000B9000000}"/>
    <cellStyle name="%_MTN Group - 2010 Supplier Price Book Format-GSM20100108" xfId="228" xr:uid="{00000000-0005-0000-0000-0000BA000000}"/>
    <cellStyle name="%_MTN Group - 2010 Supplier Price Book Format-MW" xfId="229" xr:uid="{00000000-0005-0000-0000-0000BB000000}"/>
    <cellStyle name="%_MTN Group - 2010 Supplier Price Book Format-POWER" xfId="230" xr:uid="{00000000-0005-0000-0000-0000BC000000}"/>
    <cellStyle name="%_MTN Group - 2010 Supplier Price Book Format-VAS 20100108" xfId="231" xr:uid="{00000000-0005-0000-0000-0000BD000000}"/>
    <cellStyle name="%_MTN Group - 2010 Supplier Price Book Format-WiMAX" xfId="232" xr:uid="{00000000-0005-0000-0000-0000BE000000}"/>
    <cellStyle name="%_MTN Group - 2010 Supplier Price Book -Training" xfId="233" xr:uid="{00000000-0005-0000-0000-0000BF000000}"/>
    <cellStyle name="%_MTN Group 2010 Supplier Price Book Format-UMTS-V1" xfId="234" xr:uid="{00000000-0005-0000-0000-0000C0000000}"/>
    <cellStyle name="%_wimax" xfId="235" xr:uid="{00000000-0005-0000-0000-0000C1000000}"/>
    <cellStyle name="%L3 ??1??" xfId="236" xr:uid="{00000000-0005-0000-0000-0000C2000000}"/>
    <cellStyle name="%L3 ??2??" xfId="237" xr:uid="{00000000-0005-0000-0000-0000C3000000}"/>
    <cellStyle name="%L3 ??2?? 10" xfId="238" xr:uid="{00000000-0005-0000-0000-0000C4000000}"/>
    <cellStyle name="%L3 ??2?? 2" xfId="239" xr:uid="{00000000-0005-0000-0000-0000C5000000}"/>
    <cellStyle name="%L3 ??2?? 3" xfId="240" xr:uid="{00000000-0005-0000-0000-0000C6000000}"/>
    <cellStyle name="%L3 ??2?? 4" xfId="241" xr:uid="{00000000-0005-0000-0000-0000C7000000}"/>
    <cellStyle name="%L3 ??2?? 5" xfId="242" xr:uid="{00000000-0005-0000-0000-0000C8000000}"/>
    <cellStyle name="%L3 ??2?? 6" xfId="243" xr:uid="{00000000-0005-0000-0000-0000C9000000}"/>
    <cellStyle name="%L3 ??2?? 7" xfId="244" xr:uid="{00000000-0005-0000-0000-0000CA000000}"/>
    <cellStyle name="%L3 ??2?? 8" xfId="245" xr:uid="{00000000-0005-0000-0000-0000CB000000}"/>
    <cellStyle name="%L3 ??2?? 9" xfId="246" xr:uid="{00000000-0005-0000-0000-0000CC000000}"/>
    <cellStyle name="%L3 ??3??????" xfId="247" xr:uid="{00000000-0005-0000-0000-0000CD000000}"/>
    <cellStyle name="%L3 ??3?????? 10" xfId="248" xr:uid="{00000000-0005-0000-0000-0000CE000000}"/>
    <cellStyle name="%L3 ??3?????? 2" xfId="249" xr:uid="{00000000-0005-0000-0000-0000CF000000}"/>
    <cellStyle name="%L3 ??3?????? 3" xfId="250" xr:uid="{00000000-0005-0000-0000-0000D0000000}"/>
    <cellStyle name="%L3 ??3?????? 4" xfId="251" xr:uid="{00000000-0005-0000-0000-0000D1000000}"/>
    <cellStyle name="%L3 ??3?????? 5" xfId="252" xr:uid="{00000000-0005-0000-0000-0000D2000000}"/>
    <cellStyle name="%L3 ??3?????? 6" xfId="253" xr:uid="{00000000-0005-0000-0000-0000D3000000}"/>
    <cellStyle name="%L3 ??3?????? 7" xfId="254" xr:uid="{00000000-0005-0000-0000-0000D4000000}"/>
    <cellStyle name="%L3 ??3?????? 8" xfId="255" xr:uid="{00000000-0005-0000-0000-0000D5000000}"/>
    <cellStyle name="%L3 ??3?????? 9" xfId="256" xr:uid="{00000000-0005-0000-0000-0000D6000000}"/>
    <cellStyle name="%L3 ??4????" xfId="257" xr:uid="{00000000-0005-0000-0000-0000D7000000}"/>
    <cellStyle name="%L3 ??4???? 10" xfId="258" xr:uid="{00000000-0005-0000-0000-0000D8000000}"/>
    <cellStyle name="%L3 ??4???? 2" xfId="259" xr:uid="{00000000-0005-0000-0000-0000D9000000}"/>
    <cellStyle name="%L3 ??4???? 3" xfId="260" xr:uid="{00000000-0005-0000-0000-0000DA000000}"/>
    <cellStyle name="%L3 ??4???? 4" xfId="261" xr:uid="{00000000-0005-0000-0000-0000DB000000}"/>
    <cellStyle name="%L3 ??4???? 5" xfId="262" xr:uid="{00000000-0005-0000-0000-0000DC000000}"/>
    <cellStyle name="%L3 ??4???? 6" xfId="263" xr:uid="{00000000-0005-0000-0000-0000DD000000}"/>
    <cellStyle name="%L3 ??4???? 7" xfId="264" xr:uid="{00000000-0005-0000-0000-0000DE000000}"/>
    <cellStyle name="%L3 ??4???? 8" xfId="265" xr:uid="{00000000-0005-0000-0000-0000DF000000}"/>
    <cellStyle name="%L3 ??4???? 9" xfId="266" xr:uid="{00000000-0005-0000-0000-0000E0000000}"/>
    <cellStyle name="%L3 ??5????" xfId="267" xr:uid="{00000000-0005-0000-0000-0000E1000000}"/>
    <cellStyle name="%L3 ??5???? 10" xfId="268" xr:uid="{00000000-0005-0000-0000-0000E2000000}"/>
    <cellStyle name="%L3 ??5???? 2" xfId="269" xr:uid="{00000000-0005-0000-0000-0000E3000000}"/>
    <cellStyle name="%L3 ??5???? 3" xfId="270" xr:uid="{00000000-0005-0000-0000-0000E4000000}"/>
    <cellStyle name="%L3 ??5???? 4" xfId="271" xr:uid="{00000000-0005-0000-0000-0000E5000000}"/>
    <cellStyle name="%L3 ??5???? 5" xfId="272" xr:uid="{00000000-0005-0000-0000-0000E6000000}"/>
    <cellStyle name="%L3 ??5???? 6" xfId="273" xr:uid="{00000000-0005-0000-0000-0000E7000000}"/>
    <cellStyle name="%L3 ??5???? 7" xfId="274" xr:uid="{00000000-0005-0000-0000-0000E8000000}"/>
    <cellStyle name="%L3 ??5???? 8" xfId="275" xr:uid="{00000000-0005-0000-0000-0000E9000000}"/>
    <cellStyle name="%L3 ??5???? 9" xfId="276" xr:uid="{00000000-0005-0000-0000-0000EA000000}"/>
    <cellStyle name="%L3 ??6????" xfId="277" xr:uid="{00000000-0005-0000-0000-0000EB000000}"/>
    <cellStyle name="%L3 ??6???? 10" xfId="278" xr:uid="{00000000-0005-0000-0000-0000EC000000}"/>
    <cellStyle name="%L3 ??6???? 2" xfId="279" xr:uid="{00000000-0005-0000-0000-0000ED000000}"/>
    <cellStyle name="%L3 ??6???? 3" xfId="280" xr:uid="{00000000-0005-0000-0000-0000EE000000}"/>
    <cellStyle name="%L3 ??6???? 4" xfId="281" xr:uid="{00000000-0005-0000-0000-0000EF000000}"/>
    <cellStyle name="%L3 ??6???? 5" xfId="282" xr:uid="{00000000-0005-0000-0000-0000F0000000}"/>
    <cellStyle name="%L3 ??6???? 6" xfId="283" xr:uid="{00000000-0005-0000-0000-0000F1000000}"/>
    <cellStyle name="%L3 ??6???? 7" xfId="284" xr:uid="{00000000-0005-0000-0000-0000F2000000}"/>
    <cellStyle name="%L3 ??6???? 8" xfId="285" xr:uid="{00000000-0005-0000-0000-0000F3000000}"/>
    <cellStyle name="%L3 ??6???? 9" xfId="286" xr:uid="{00000000-0005-0000-0000-0000F4000000}"/>
    <cellStyle name="%L3 子表1标题" xfId="287" xr:uid="{00000000-0005-0000-0000-0000F5000000}"/>
    <cellStyle name="%L3 子表1标题 2" xfId="288" xr:uid="{00000000-0005-0000-0000-0000F6000000}"/>
    <cellStyle name="%L3 子表1标题 3" xfId="289" xr:uid="{00000000-0005-0000-0000-0000F7000000}"/>
    <cellStyle name="%L3 子表1标题 4" xfId="290" xr:uid="{00000000-0005-0000-0000-0000F8000000}"/>
    <cellStyle name="%L3 子表2表头" xfId="291" xr:uid="{00000000-0005-0000-0000-0000F9000000}"/>
    <cellStyle name="%L3 子表2表头 10" xfId="292" xr:uid="{00000000-0005-0000-0000-0000FA000000}"/>
    <cellStyle name="%L3 子表2表头 11" xfId="293" xr:uid="{00000000-0005-0000-0000-0000FB000000}"/>
    <cellStyle name="%L3 子表2表头 12" xfId="294" xr:uid="{00000000-0005-0000-0000-0000FC000000}"/>
    <cellStyle name="%L3 子表2表头 13" xfId="295" xr:uid="{00000000-0005-0000-0000-0000FD000000}"/>
    <cellStyle name="%L3 子表2表头 14" xfId="296" xr:uid="{00000000-0005-0000-0000-0000FE000000}"/>
    <cellStyle name="%L3 子表2表头 15" xfId="297" xr:uid="{00000000-0005-0000-0000-0000FF000000}"/>
    <cellStyle name="%L3 子表2表头 16" xfId="298" xr:uid="{00000000-0005-0000-0000-000000010000}"/>
    <cellStyle name="%L3 子表2表头 2" xfId="299" xr:uid="{00000000-0005-0000-0000-000001010000}"/>
    <cellStyle name="%L3 子表2表头 2 10" xfId="300" xr:uid="{00000000-0005-0000-0000-000002010000}"/>
    <cellStyle name="%L3 子表2表头 2 11" xfId="301" xr:uid="{00000000-0005-0000-0000-000003010000}"/>
    <cellStyle name="%L3 子表2表头 2 12" xfId="302" xr:uid="{00000000-0005-0000-0000-000004010000}"/>
    <cellStyle name="%L3 子表2表头 2 13" xfId="303" xr:uid="{00000000-0005-0000-0000-000005010000}"/>
    <cellStyle name="%L3 子表2表头 2 2" xfId="304" xr:uid="{00000000-0005-0000-0000-000006010000}"/>
    <cellStyle name="%L3 子表2表头 2 3" xfId="305" xr:uid="{00000000-0005-0000-0000-000007010000}"/>
    <cellStyle name="%L3 子表2表头 2 4" xfId="306" xr:uid="{00000000-0005-0000-0000-000008010000}"/>
    <cellStyle name="%L3 子表2表头 2 5" xfId="307" xr:uid="{00000000-0005-0000-0000-000009010000}"/>
    <cellStyle name="%L3 子表2表头 2 6" xfId="308" xr:uid="{00000000-0005-0000-0000-00000A010000}"/>
    <cellStyle name="%L3 子表2表头 2 7" xfId="309" xr:uid="{00000000-0005-0000-0000-00000B010000}"/>
    <cellStyle name="%L3 子表2表头 2 8" xfId="310" xr:uid="{00000000-0005-0000-0000-00000C010000}"/>
    <cellStyle name="%L3 子表2表头 2 9" xfId="311" xr:uid="{00000000-0005-0000-0000-00000D010000}"/>
    <cellStyle name="%L3 子表2表头 3" xfId="312" xr:uid="{00000000-0005-0000-0000-00000E010000}"/>
    <cellStyle name="%L3 子表2表头 3 10" xfId="313" xr:uid="{00000000-0005-0000-0000-00000F010000}"/>
    <cellStyle name="%L3 子表2表头 3 11" xfId="314" xr:uid="{00000000-0005-0000-0000-000010010000}"/>
    <cellStyle name="%L3 子表2表头 3 12" xfId="315" xr:uid="{00000000-0005-0000-0000-000011010000}"/>
    <cellStyle name="%L3 子表2表头 3 13" xfId="316" xr:uid="{00000000-0005-0000-0000-000012010000}"/>
    <cellStyle name="%L3 子表2表头 3 2" xfId="317" xr:uid="{00000000-0005-0000-0000-000013010000}"/>
    <cellStyle name="%L3 子表2表头 3 3" xfId="318" xr:uid="{00000000-0005-0000-0000-000014010000}"/>
    <cellStyle name="%L3 子表2表头 3 4" xfId="319" xr:uid="{00000000-0005-0000-0000-000015010000}"/>
    <cellStyle name="%L3 子表2表头 3 5" xfId="320" xr:uid="{00000000-0005-0000-0000-000016010000}"/>
    <cellStyle name="%L3 子表2表头 3 6" xfId="321" xr:uid="{00000000-0005-0000-0000-000017010000}"/>
    <cellStyle name="%L3 子表2表头 3 7" xfId="322" xr:uid="{00000000-0005-0000-0000-000018010000}"/>
    <cellStyle name="%L3 子表2表头 3 8" xfId="323" xr:uid="{00000000-0005-0000-0000-000019010000}"/>
    <cellStyle name="%L3 子表2表头 3 9" xfId="324" xr:uid="{00000000-0005-0000-0000-00001A010000}"/>
    <cellStyle name="%L3 子表2表头 4" xfId="325" xr:uid="{00000000-0005-0000-0000-00001B010000}"/>
    <cellStyle name="%L3 子表2表头 4 10" xfId="326" xr:uid="{00000000-0005-0000-0000-00001C010000}"/>
    <cellStyle name="%L3 子表2表头 4 11" xfId="327" xr:uid="{00000000-0005-0000-0000-00001D010000}"/>
    <cellStyle name="%L3 子表2表头 4 12" xfId="328" xr:uid="{00000000-0005-0000-0000-00001E010000}"/>
    <cellStyle name="%L3 子表2表头 4 13" xfId="329" xr:uid="{00000000-0005-0000-0000-00001F010000}"/>
    <cellStyle name="%L3 子表2表头 4 2" xfId="330" xr:uid="{00000000-0005-0000-0000-000020010000}"/>
    <cellStyle name="%L3 子表2表头 4 3" xfId="331" xr:uid="{00000000-0005-0000-0000-000021010000}"/>
    <cellStyle name="%L3 子表2表头 4 4" xfId="332" xr:uid="{00000000-0005-0000-0000-000022010000}"/>
    <cellStyle name="%L3 子表2表头 4 5" xfId="333" xr:uid="{00000000-0005-0000-0000-000023010000}"/>
    <cellStyle name="%L3 子表2表头 4 6" xfId="334" xr:uid="{00000000-0005-0000-0000-000024010000}"/>
    <cellStyle name="%L3 子表2表头 4 7" xfId="335" xr:uid="{00000000-0005-0000-0000-000025010000}"/>
    <cellStyle name="%L3 子表2表头 4 8" xfId="336" xr:uid="{00000000-0005-0000-0000-000026010000}"/>
    <cellStyle name="%L3 子表2表头 4 9" xfId="337" xr:uid="{00000000-0005-0000-0000-000027010000}"/>
    <cellStyle name="%L3 子表2表头 5" xfId="338" xr:uid="{00000000-0005-0000-0000-000028010000}"/>
    <cellStyle name="%L3 子表2表头 6" xfId="339" xr:uid="{00000000-0005-0000-0000-000029010000}"/>
    <cellStyle name="%L3 子表2表头 7" xfId="340" xr:uid="{00000000-0005-0000-0000-00002A010000}"/>
    <cellStyle name="%L3 子表2表头 8" xfId="341" xr:uid="{00000000-0005-0000-0000-00002B010000}"/>
    <cellStyle name="%L3 子表2表头 9" xfId="342" xr:uid="{00000000-0005-0000-0000-00002C010000}"/>
    <cellStyle name="%L3 子表2表头_Services" xfId="343" xr:uid="{00000000-0005-0000-0000-00002D010000}"/>
    <cellStyle name="%L3 子表3描述单位层一" xfId="344" xr:uid="{00000000-0005-0000-0000-00002E010000}"/>
    <cellStyle name="%L3 子表3描述单位层一 10" xfId="345" xr:uid="{00000000-0005-0000-0000-00002F010000}"/>
    <cellStyle name="%L3 子表3描述单位层一 11" xfId="346" xr:uid="{00000000-0005-0000-0000-000030010000}"/>
    <cellStyle name="%L3 子表3描述单位层一 12" xfId="347" xr:uid="{00000000-0005-0000-0000-000031010000}"/>
    <cellStyle name="%L3 子表3描述单位层一 13" xfId="348" xr:uid="{00000000-0005-0000-0000-000032010000}"/>
    <cellStyle name="%L3 子表3描述单位层一 14" xfId="349" xr:uid="{00000000-0005-0000-0000-000033010000}"/>
    <cellStyle name="%L3 子表3描述单位层一 15" xfId="350" xr:uid="{00000000-0005-0000-0000-000034010000}"/>
    <cellStyle name="%L3 子表3描述单位层一 16" xfId="351" xr:uid="{00000000-0005-0000-0000-000035010000}"/>
    <cellStyle name="%L3 子表3描述单位层一 2" xfId="352" xr:uid="{00000000-0005-0000-0000-000036010000}"/>
    <cellStyle name="%L3 子表3描述单位层一 2 10" xfId="353" xr:uid="{00000000-0005-0000-0000-000037010000}"/>
    <cellStyle name="%L3 子表3描述单位层一 2 11" xfId="354" xr:uid="{00000000-0005-0000-0000-000038010000}"/>
    <cellStyle name="%L3 子表3描述单位层一 2 12" xfId="355" xr:uid="{00000000-0005-0000-0000-000039010000}"/>
    <cellStyle name="%L3 子表3描述单位层一 2 13" xfId="356" xr:uid="{00000000-0005-0000-0000-00003A010000}"/>
    <cellStyle name="%L3 子表3描述单位层一 2 2" xfId="357" xr:uid="{00000000-0005-0000-0000-00003B010000}"/>
    <cellStyle name="%L3 子表3描述单位层一 2 3" xfId="358" xr:uid="{00000000-0005-0000-0000-00003C010000}"/>
    <cellStyle name="%L3 子表3描述单位层一 2 4" xfId="359" xr:uid="{00000000-0005-0000-0000-00003D010000}"/>
    <cellStyle name="%L3 子表3描述单位层一 2 5" xfId="360" xr:uid="{00000000-0005-0000-0000-00003E010000}"/>
    <cellStyle name="%L3 子表3描述单位层一 2 6" xfId="361" xr:uid="{00000000-0005-0000-0000-00003F010000}"/>
    <cellStyle name="%L3 子表3描述单位层一 2 7" xfId="362" xr:uid="{00000000-0005-0000-0000-000040010000}"/>
    <cellStyle name="%L3 子表3描述单位层一 2 8" xfId="363" xr:uid="{00000000-0005-0000-0000-000041010000}"/>
    <cellStyle name="%L3 子表3描述单位层一 2 9" xfId="364" xr:uid="{00000000-0005-0000-0000-000042010000}"/>
    <cellStyle name="%L3 子表3描述单位层一 3" xfId="365" xr:uid="{00000000-0005-0000-0000-000043010000}"/>
    <cellStyle name="%L3 子表3描述单位层一 3 10" xfId="366" xr:uid="{00000000-0005-0000-0000-000044010000}"/>
    <cellStyle name="%L3 子表3描述单位层一 3 11" xfId="367" xr:uid="{00000000-0005-0000-0000-000045010000}"/>
    <cellStyle name="%L3 子表3描述单位层一 3 12" xfId="368" xr:uid="{00000000-0005-0000-0000-000046010000}"/>
    <cellStyle name="%L3 子表3描述单位层一 3 13" xfId="369" xr:uid="{00000000-0005-0000-0000-000047010000}"/>
    <cellStyle name="%L3 子表3描述单位层一 3 2" xfId="370" xr:uid="{00000000-0005-0000-0000-000048010000}"/>
    <cellStyle name="%L3 子表3描述单位层一 3 3" xfId="371" xr:uid="{00000000-0005-0000-0000-000049010000}"/>
    <cellStyle name="%L3 子表3描述单位层一 3 4" xfId="372" xr:uid="{00000000-0005-0000-0000-00004A010000}"/>
    <cellStyle name="%L3 子表3描述单位层一 3 5" xfId="373" xr:uid="{00000000-0005-0000-0000-00004B010000}"/>
    <cellStyle name="%L3 子表3描述单位层一 3 6" xfId="374" xr:uid="{00000000-0005-0000-0000-00004C010000}"/>
    <cellStyle name="%L3 子表3描述单位层一 3 7" xfId="375" xr:uid="{00000000-0005-0000-0000-00004D010000}"/>
    <cellStyle name="%L3 子表3描述单位层一 3 8" xfId="376" xr:uid="{00000000-0005-0000-0000-00004E010000}"/>
    <cellStyle name="%L3 子表3描述单位层一 3 9" xfId="377" xr:uid="{00000000-0005-0000-0000-00004F010000}"/>
    <cellStyle name="%L3 子表3描述单位层一 4" xfId="378" xr:uid="{00000000-0005-0000-0000-000050010000}"/>
    <cellStyle name="%L3 子表3描述单位层一 4 10" xfId="379" xr:uid="{00000000-0005-0000-0000-000051010000}"/>
    <cellStyle name="%L3 子表3描述单位层一 4 11" xfId="380" xr:uid="{00000000-0005-0000-0000-000052010000}"/>
    <cellStyle name="%L3 子表3描述单位层一 4 12" xfId="381" xr:uid="{00000000-0005-0000-0000-000053010000}"/>
    <cellStyle name="%L3 子表3描述单位层一 4 13" xfId="382" xr:uid="{00000000-0005-0000-0000-000054010000}"/>
    <cellStyle name="%L3 子表3描述单位层一 4 2" xfId="383" xr:uid="{00000000-0005-0000-0000-000055010000}"/>
    <cellStyle name="%L3 子表3描述单位层一 4 3" xfId="384" xr:uid="{00000000-0005-0000-0000-000056010000}"/>
    <cellStyle name="%L3 子表3描述单位层一 4 4" xfId="385" xr:uid="{00000000-0005-0000-0000-000057010000}"/>
    <cellStyle name="%L3 子表3描述单位层一 4 5" xfId="386" xr:uid="{00000000-0005-0000-0000-000058010000}"/>
    <cellStyle name="%L3 子表3描述单位层一 4 6" xfId="387" xr:uid="{00000000-0005-0000-0000-000059010000}"/>
    <cellStyle name="%L3 子表3描述单位层一 4 7" xfId="388" xr:uid="{00000000-0005-0000-0000-00005A010000}"/>
    <cellStyle name="%L3 子表3描述单位层一 4 8" xfId="389" xr:uid="{00000000-0005-0000-0000-00005B010000}"/>
    <cellStyle name="%L3 子表3描述单位层一 4 9" xfId="390" xr:uid="{00000000-0005-0000-0000-00005C010000}"/>
    <cellStyle name="%L3 子表3描述单位层一 5" xfId="391" xr:uid="{00000000-0005-0000-0000-00005D010000}"/>
    <cellStyle name="%L3 子表3描述单位层一 6" xfId="392" xr:uid="{00000000-0005-0000-0000-00005E010000}"/>
    <cellStyle name="%L3 子表3描述单位层一 7" xfId="393" xr:uid="{00000000-0005-0000-0000-00005F010000}"/>
    <cellStyle name="%L3 子表3描述单位层一 8" xfId="394" xr:uid="{00000000-0005-0000-0000-000060010000}"/>
    <cellStyle name="%L3 子表3描述单位层一 9" xfId="395" xr:uid="{00000000-0005-0000-0000-000061010000}"/>
    <cellStyle name="%L3 子表3描述单位层一_Services" xfId="396" xr:uid="{00000000-0005-0000-0000-000062010000}"/>
    <cellStyle name="%L3 子表3描述单位层二" xfId="397" xr:uid="{00000000-0005-0000-0000-000063010000}"/>
    <cellStyle name="%L3 子表3描述单位层二 10" xfId="398" xr:uid="{00000000-0005-0000-0000-000064010000}"/>
    <cellStyle name="%L3 子表3描述单位层二 11" xfId="399" xr:uid="{00000000-0005-0000-0000-000065010000}"/>
    <cellStyle name="%L3 子表3描述单位层二 12" xfId="400" xr:uid="{00000000-0005-0000-0000-000066010000}"/>
    <cellStyle name="%L3 子表3描述单位层二 13" xfId="401" xr:uid="{00000000-0005-0000-0000-000067010000}"/>
    <cellStyle name="%L3 子表3描述单位层二 14" xfId="402" xr:uid="{00000000-0005-0000-0000-000068010000}"/>
    <cellStyle name="%L3 子表3描述单位层二 15" xfId="403" xr:uid="{00000000-0005-0000-0000-000069010000}"/>
    <cellStyle name="%L3 子表3描述单位层二 16" xfId="404" xr:uid="{00000000-0005-0000-0000-00006A010000}"/>
    <cellStyle name="%L3 子表3描述单位层二 2" xfId="405" xr:uid="{00000000-0005-0000-0000-00006B010000}"/>
    <cellStyle name="%L3 子表3描述单位层二 2 10" xfId="406" xr:uid="{00000000-0005-0000-0000-00006C010000}"/>
    <cellStyle name="%L3 子表3描述单位层二 2 11" xfId="407" xr:uid="{00000000-0005-0000-0000-00006D010000}"/>
    <cellStyle name="%L3 子表3描述单位层二 2 12" xfId="408" xr:uid="{00000000-0005-0000-0000-00006E010000}"/>
    <cellStyle name="%L3 子表3描述单位层二 2 13" xfId="409" xr:uid="{00000000-0005-0000-0000-00006F010000}"/>
    <cellStyle name="%L3 子表3描述单位层二 2 2" xfId="410" xr:uid="{00000000-0005-0000-0000-000070010000}"/>
    <cellStyle name="%L3 子表3描述单位层二 2 3" xfId="411" xr:uid="{00000000-0005-0000-0000-000071010000}"/>
    <cellStyle name="%L3 子表3描述单位层二 2 4" xfId="412" xr:uid="{00000000-0005-0000-0000-000072010000}"/>
    <cellStyle name="%L3 子表3描述单位层二 2 5" xfId="413" xr:uid="{00000000-0005-0000-0000-000073010000}"/>
    <cellStyle name="%L3 子表3描述单位层二 2 6" xfId="414" xr:uid="{00000000-0005-0000-0000-000074010000}"/>
    <cellStyle name="%L3 子表3描述单位层二 2 7" xfId="415" xr:uid="{00000000-0005-0000-0000-000075010000}"/>
    <cellStyle name="%L3 子表3描述单位层二 2 8" xfId="416" xr:uid="{00000000-0005-0000-0000-000076010000}"/>
    <cellStyle name="%L3 子表3描述单位层二 2 9" xfId="417" xr:uid="{00000000-0005-0000-0000-000077010000}"/>
    <cellStyle name="%L3 子表3描述单位层二 3" xfId="418" xr:uid="{00000000-0005-0000-0000-000078010000}"/>
    <cellStyle name="%L3 子表3描述单位层二 3 10" xfId="419" xr:uid="{00000000-0005-0000-0000-000079010000}"/>
    <cellStyle name="%L3 子表3描述单位层二 3 11" xfId="420" xr:uid="{00000000-0005-0000-0000-00007A010000}"/>
    <cellStyle name="%L3 子表3描述单位层二 3 12" xfId="421" xr:uid="{00000000-0005-0000-0000-00007B010000}"/>
    <cellStyle name="%L3 子表3描述单位层二 3 13" xfId="422" xr:uid="{00000000-0005-0000-0000-00007C010000}"/>
    <cellStyle name="%L3 子表3描述单位层二 3 2" xfId="423" xr:uid="{00000000-0005-0000-0000-00007D010000}"/>
    <cellStyle name="%L3 子表3描述单位层二 3 3" xfId="424" xr:uid="{00000000-0005-0000-0000-00007E010000}"/>
    <cellStyle name="%L3 子表3描述单位层二 3 4" xfId="425" xr:uid="{00000000-0005-0000-0000-00007F010000}"/>
    <cellStyle name="%L3 子表3描述单位层二 3 5" xfId="426" xr:uid="{00000000-0005-0000-0000-000080010000}"/>
    <cellStyle name="%L3 子表3描述单位层二 3 6" xfId="427" xr:uid="{00000000-0005-0000-0000-000081010000}"/>
    <cellStyle name="%L3 子表3描述单位层二 3 7" xfId="428" xr:uid="{00000000-0005-0000-0000-000082010000}"/>
    <cellStyle name="%L3 子表3描述单位层二 3 8" xfId="429" xr:uid="{00000000-0005-0000-0000-000083010000}"/>
    <cellStyle name="%L3 子表3描述单位层二 3 9" xfId="430" xr:uid="{00000000-0005-0000-0000-000084010000}"/>
    <cellStyle name="%L3 子表3描述单位层二 4" xfId="431" xr:uid="{00000000-0005-0000-0000-000085010000}"/>
    <cellStyle name="%L3 子表3描述单位层二 4 10" xfId="432" xr:uid="{00000000-0005-0000-0000-000086010000}"/>
    <cellStyle name="%L3 子表3描述单位层二 4 11" xfId="433" xr:uid="{00000000-0005-0000-0000-000087010000}"/>
    <cellStyle name="%L3 子表3描述单位层二 4 12" xfId="434" xr:uid="{00000000-0005-0000-0000-000088010000}"/>
    <cellStyle name="%L3 子表3描述单位层二 4 13" xfId="435" xr:uid="{00000000-0005-0000-0000-000089010000}"/>
    <cellStyle name="%L3 子表3描述单位层二 4 2" xfId="436" xr:uid="{00000000-0005-0000-0000-00008A010000}"/>
    <cellStyle name="%L3 子表3描述单位层二 4 3" xfId="437" xr:uid="{00000000-0005-0000-0000-00008B010000}"/>
    <cellStyle name="%L3 子表3描述单位层二 4 4" xfId="438" xr:uid="{00000000-0005-0000-0000-00008C010000}"/>
    <cellStyle name="%L3 子表3描述单位层二 4 5" xfId="439" xr:uid="{00000000-0005-0000-0000-00008D010000}"/>
    <cellStyle name="%L3 子表3描述单位层二 4 6" xfId="440" xr:uid="{00000000-0005-0000-0000-00008E010000}"/>
    <cellStyle name="%L3 子表3描述单位层二 4 7" xfId="441" xr:uid="{00000000-0005-0000-0000-00008F010000}"/>
    <cellStyle name="%L3 子表3描述单位层二 4 8" xfId="442" xr:uid="{00000000-0005-0000-0000-000090010000}"/>
    <cellStyle name="%L3 子表3描述单位层二 4 9" xfId="443" xr:uid="{00000000-0005-0000-0000-000091010000}"/>
    <cellStyle name="%L3 子表3描述单位层二 5" xfId="444" xr:uid="{00000000-0005-0000-0000-000092010000}"/>
    <cellStyle name="%L3 子表3描述单位层二 6" xfId="445" xr:uid="{00000000-0005-0000-0000-000093010000}"/>
    <cellStyle name="%L3 子表3描述单位层二 7" xfId="446" xr:uid="{00000000-0005-0000-0000-000094010000}"/>
    <cellStyle name="%L3 子表3描述单位层二 8" xfId="447" xr:uid="{00000000-0005-0000-0000-000095010000}"/>
    <cellStyle name="%L3 子表3描述单位层二 9" xfId="448" xr:uid="{00000000-0005-0000-0000-000096010000}"/>
    <cellStyle name="%L3 子表3描述单位层二_Services" xfId="449" xr:uid="{00000000-0005-0000-0000-000097010000}"/>
    <cellStyle name="%L3 子表4数量层一" xfId="450" xr:uid="{00000000-0005-0000-0000-000098010000}"/>
    <cellStyle name="%L3 子表4数量层一 10" xfId="451" xr:uid="{00000000-0005-0000-0000-000099010000}"/>
    <cellStyle name="%L3 子表4数量层一 11" xfId="452" xr:uid="{00000000-0005-0000-0000-00009A010000}"/>
    <cellStyle name="%L3 子表4数量层一 12" xfId="453" xr:uid="{00000000-0005-0000-0000-00009B010000}"/>
    <cellStyle name="%L3 子表4数量层一 13" xfId="454" xr:uid="{00000000-0005-0000-0000-00009C010000}"/>
    <cellStyle name="%L3 子表4数量层一 14" xfId="455" xr:uid="{00000000-0005-0000-0000-00009D010000}"/>
    <cellStyle name="%L3 子表4数量层一 15" xfId="456" xr:uid="{00000000-0005-0000-0000-00009E010000}"/>
    <cellStyle name="%L3 子表4数量层一 16" xfId="457" xr:uid="{00000000-0005-0000-0000-00009F010000}"/>
    <cellStyle name="%L3 子表4数量层一 2" xfId="458" xr:uid="{00000000-0005-0000-0000-0000A0010000}"/>
    <cellStyle name="%L3 子表4数量层一 2 10" xfId="459" xr:uid="{00000000-0005-0000-0000-0000A1010000}"/>
    <cellStyle name="%L3 子表4数量层一 2 11" xfId="460" xr:uid="{00000000-0005-0000-0000-0000A2010000}"/>
    <cellStyle name="%L3 子表4数量层一 2 12" xfId="461" xr:uid="{00000000-0005-0000-0000-0000A3010000}"/>
    <cellStyle name="%L3 子表4数量层一 2 13" xfId="462" xr:uid="{00000000-0005-0000-0000-0000A4010000}"/>
    <cellStyle name="%L3 子表4数量层一 2 2" xfId="463" xr:uid="{00000000-0005-0000-0000-0000A5010000}"/>
    <cellStyle name="%L3 子表4数量层一 2 3" xfId="464" xr:uid="{00000000-0005-0000-0000-0000A6010000}"/>
    <cellStyle name="%L3 子表4数量层一 2 4" xfId="465" xr:uid="{00000000-0005-0000-0000-0000A7010000}"/>
    <cellStyle name="%L3 子表4数量层一 2 5" xfId="466" xr:uid="{00000000-0005-0000-0000-0000A8010000}"/>
    <cellStyle name="%L3 子表4数量层一 2 6" xfId="467" xr:uid="{00000000-0005-0000-0000-0000A9010000}"/>
    <cellStyle name="%L3 子表4数量层一 2 7" xfId="468" xr:uid="{00000000-0005-0000-0000-0000AA010000}"/>
    <cellStyle name="%L3 子表4数量层一 2 8" xfId="469" xr:uid="{00000000-0005-0000-0000-0000AB010000}"/>
    <cellStyle name="%L3 子表4数量层一 2 9" xfId="470" xr:uid="{00000000-0005-0000-0000-0000AC010000}"/>
    <cellStyle name="%L3 子表4数量层一 3" xfId="471" xr:uid="{00000000-0005-0000-0000-0000AD010000}"/>
    <cellStyle name="%L3 子表4数量层一 3 10" xfId="472" xr:uid="{00000000-0005-0000-0000-0000AE010000}"/>
    <cellStyle name="%L3 子表4数量层一 3 11" xfId="473" xr:uid="{00000000-0005-0000-0000-0000AF010000}"/>
    <cellStyle name="%L3 子表4数量层一 3 12" xfId="474" xr:uid="{00000000-0005-0000-0000-0000B0010000}"/>
    <cellStyle name="%L3 子表4数量层一 3 13" xfId="475" xr:uid="{00000000-0005-0000-0000-0000B1010000}"/>
    <cellStyle name="%L3 子表4数量层一 3 2" xfId="476" xr:uid="{00000000-0005-0000-0000-0000B2010000}"/>
    <cellStyle name="%L3 子表4数量层一 3 3" xfId="477" xr:uid="{00000000-0005-0000-0000-0000B3010000}"/>
    <cellStyle name="%L3 子表4数量层一 3 4" xfId="478" xr:uid="{00000000-0005-0000-0000-0000B4010000}"/>
    <cellStyle name="%L3 子表4数量层一 3 5" xfId="479" xr:uid="{00000000-0005-0000-0000-0000B5010000}"/>
    <cellStyle name="%L3 子表4数量层一 3 6" xfId="480" xr:uid="{00000000-0005-0000-0000-0000B6010000}"/>
    <cellStyle name="%L3 子表4数量层一 3 7" xfId="481" xr:uid="{00000000-0005-0000-0000-0000B7010000}"/>
    <cellStyle name="%L3 子表4数量层一 3 8" xfId="482" xr:uid="{00000000-0005-0000-0000-0000B8010000}"/>
    <cellStyle name="%L3 子表4数量层一 3 9" xfId="483" xr:uid="{00000000-0005-0000-0000-0000B9010000}"/>
    <cellStyle name="%L3 子表4数量层一 4" xfId="484" xr:uid="{00000000-0005-0000-0000-0000BA010000}"/>
    <cellStyle name="%L3 子表4数量层一 4 10" xfId="485" xr:uid="{00000000-0005-0000-0000-0000BB010000}"/>
    <cellStyle name="%L3 子表4数量层一 4 11" xfId="486" xr:uid="{00000000-0005-0000-0000-0000BC010000}"/>
    <cellStyle name="%L3 子表4数量层一 4 12" xfId="487" xr:uid="{00000000-0005-0000-0000-0000BD010000}"/>
    <cellStyle name="%L3 子表4数量层一 4 13" xfId="488" xr:uid="{00000000-0005-0000-0000-0000BE010000}"/>
    <cellStyle name="%L3 子表4数量层一 4 2" xfId="489" xr:uid="{00000000-0005-0000-0000-0000BF010000}"/>
    <cellStyle name="%L3 子表4数量层一 4 3" xfId="490" xr:uid="{00000000-0005-0000-0000-0000C0010000}"/>
    <cellStyle name="%L3 子表4数量层一 4 4" xfId="491" xr:uid="{00000000-0005-0000-0000-0000C1010000}"/>
    <cellStyle name="%L3 子表4数量层一 4 5" xfId="492" xr:uid="{00000000-0005-0000-0000-0000C2010000}"/>
    <cellStyle name="%L3 子表4数量层一 4 6" xfId="493" xr:uid="{00000000-0005-0000-0000-0000C3010000}"/>
    <cellStyle name="%L3 子表4数量层一 4 7" xfId="494" xr:uid="{00000000-0005-0000-0000-0000C4010000}"/>
    <cellStyle name="%L3 子表4数量层一 4 8" xfId="495" xr:uid="{00000000-0005-0000-0000-0000C5010000}"/>
    <cellStyle name="%L3 子表4数量层一 4 9" xfId="496" xr:uid="{00000000-0005-0000-0000-0000C6010000}"/>
    <cellStyle name="%L3 子表4数量层一 5" xfId="497" xr:uid="{00000000-0005-0000-0000-0000C7010000}"/>
    <cellStyle name="%L3 子表4数量层一 6" xfId="498" xr:uid="{00000000-0005-0000-0000-0000C8010000}"/>
    <cellStyle name="%L3 子表4数量层一 7" xfId="499" xr:uid="{00000000-0005-0000-0000-0000C9010000}"/>
    <cellStyle name="%L3 子表4数量层一 8" xfId="500" xr:uid="{00000000-0005-0000-0000-0000CA010000}"/>
    <cellStyle name="%L3 子表4数量层一 9" xfId="501" xr:uid="{00000000-0005-0000-0000-0000CB010000}"/>
    <cellStyle name="%L3 子表4数量层一_Services" xfId="502" xr:uid="{00000000-0005-0000-0000-0000CC010000}"/>
    <cellStyle name="%L3 子表4数量层二" xfId="503" xr:uid="{00000000-0005-0000-0000-0000CD010000}"/>
    <cellStyle name="%L3 子表4数量层二 10" xfId="504" xr:uid="{00000000-0005-0000-0000-0000CE010000}"/>
    <cellStyle name="%L3 子表4数量层二 11" xfId="505" xr:uid="{00000000-0005-0000-0000-0000CF010000}"/>
    <cellStyle name="%L3 子表4数量层二 12" xfId="506" xr:uid="{00000000-0005-0000-0000-0000D0010000}"/>
    <cellStyle name="%L3 子表4数量层二 13" xfId="507" xr:uid="{00000000-0005-0000-0000-0000D1010000}"/>
    <cellStyle name="%L3 子表4数量层二 14" xfId="508" xr:uid="{00000000-0005-0000-0000-0000D2010000}"/>
    <cellStyle name="%L3 子表4数量层二 15" xfId="509" xr:uid="{00000000-0005-0000-0000-0000D3010000}"/>
    <cellStyle name="%L3 子表4数量层二 16" xfId="510" xr:uid="{00000000-0005-0000-0000-0000D4010000}"/>
    <cellStyle name="%L3 子表4数量层二 2" xfId="511" xr:uid="{00000000-0005-0000-0000-0000D5010000}"/>
    <cellStyle name="%L3 子表4数量层二 2 10" xfId="512" xr:uid="{00000000-0005-0000-0000-0000D6010000}"/>
    <cellStyle name="%L3 子表4数量层二 2 11" xfId="513" xr:uid="{00000000-0005-0000-0000-0000D7010000}"/>
    <cellStyle name="%L3 子表4数量层二 2 12" xfId="514" xr:uid="{00000000-0005-0000-0000-0000D8010000}"/>
    <cellStyle name="%L3 子表4数量层二 2 13" xfId="515" xr:uid="{00000000-0005-0000-0000-0000D9010000}"/>
    <cellStyle name="%L3 子表4数量层二 2 2" xfId="516" xr:uid="{00000000-0005-0000-0000-0000DA010000}"/>
    <cellStyle name="%L3 子表4数量层二 2 3" xfId="517" xr:uid="{00000000-0005-0000-0000-0000DB010000}"/>
    <cellStyle name="%L3 子表4数量层二 2 4" xfId="518" xr:uid="{00000000-0005-0000-0000-0000DC010000}"/>
    <cellStyle name="%L3 子表4数量层二 2 5" xfId="519" xr:uid="{00000000-0005-0000-0000-0000DD010000}"/>
    <cellStyle name="%L3 子表4数量层二 2 6" xfId="520" xr:uid="{00000000-0005-0000-0000-0000DE010000}"/>
    <cellStyle name="%L3 子表4数量层二 2 7" xfId="521" xr:uid="{00000000-0005-0000-0000-0000DF010000}"/>
    <cellStyle name="%L3 子表4数量层二 2 8" xfId="522" xr:uid="{00000000-0005-0000-0000-0000E0010000}"/>
    <cellStyle name="%L3 子表4数量层二 2 9" xfId="523" xr:uid="{00000000-0005-0000-0000-0000E1010000}"/>
    <cellStyle name="%L3 子表4数量层二 3" xfId="524" xr:uid="{00000000-0005-0000-0000-0000E2010000}"/>
    <cellStyle name="%L3 子表4数量层二 3 10" xfId="525" xr:uid="{00000000-0005-0000-0000-0000E3010000}"/>
    <cellStyle name="%L3 子表4数量层二 3 11" xfId="526" xr:uid="{00000000-0005-0000-0000-0000E4010000}"/>
    <cellStyle name="%L3 子表4数量层二 3 12" xfId="527" xr:uid="{00000000-0005-0000-0000-0000E5010000}"/>
    <cellStyle name="%L3 子表4数量层二 3 13" xfId="528" xr:uid="{00000000-0005-0000-0000-0000E6010000}"/>
    <cellStyle name="%L3 子表4数量层二 3 2" xfId="529" xr:uid="{00000000-0005-0000-0000-0000E7010000}"/>
    <cellStyle name="%L3 子表4数量层二 3 3" xfId="530" xr:uid="{00000000-0005-0000-0000-0000E8010000}"/>
    <cellStyle name="%L3 子表4数量层二 3 4" xfId="531" xr:uid="{00000000-0005-0000-0000-0000E9010000}"/>
    <cellStyle name="%L3 子表4数量层二 3 5" xfId="532" xr:uid="{00000000-0005-0000-0000-0000EA010000}"/>
    <cellStyle name="%L3 子表4数量层二 3 6" xfId="533" xr:uid="{00000000-0005-0000-0000-0000EB010000}"/>
    <cellStyle name="%L3 子表4数量层二 3 7" xfId="534" xr:uid="{00000000-0005-0000-0000-0000EC010000}"/>
    <cellStyle name="%L3 子表4数量层二 3 8" xfId="535" xr:uid="{00000000-0005-0000-0000-0000ED010000}"/>
    <cellStyle name="%L3 子表4数量层二 3 9" xfId="536" xr:uid="{00000000-0005-0000-0000-0000EE010000}"/>
    <cellStyle name="%L3 子表4数量层二 4" xfId="537" xr:uid="{00000000-0005-0000-0000-0000EF010000}"/>
    <cellStyle name="%L3 子表4数量层二 4 10" xfId="538" xr:uid="{00000000-0005-0000-0000-0000F0010000}"/>
    <cellStyle name="%L3 子表4数量层二 4 11" xfId="539" xr:uid="{00000000-0005-0000-0000-0000F1010000}"/>
    <cellStyle name="%L3 子表4数量层二 4 12" xfId="540" xr:uid="{00000000-0005-0000-0000-0000F2010000}"/>
    <cellStyle name="%L3 子表4数量层二 4 13" xfId="541" xr:uid="{00000000-0005-0000-0000-0000F3010000}"/>
    <cellStyle name="%L3 子表4数量层二 4 2" xfId="542" xr:uid="{00000000-0005-0000-0000-0000F4010000}"/>
    <cellStyle name="%L3 子表4数量层二 4 3" xfId="543" xr:uid="{00000000-0005-0000-0000-0000F5010000}"/>
    <cellStyle name="%L3 子表4数量层二 4 4" xfId="544" xr:uid="{00000000-0005-0000-0000-0000F6010000}"/>
    <cellStyle name="%L3 子表4数量层二 4 5" xfId="545" xr:uid="{00000000-0005-0000-0000-0000F7010000}"/>
    <cellStyle name="%L3 子表4数量层二 4 6" xfId="546" xr:uid="{00000000-0005-0000-0000-0000F8010000}"/>
    <cellStyle name="%L3 子表4数量层二 4 7" xfId="547" xr:uid="{00000000-0005-0000-0000-0000F9010000}"/>
    <cellStyle name="%L3 子表4数量层二 4 8" xfId="548" xr:uid="{00000000-0005-0000-0000-0000FA010000}"/>
    <cellStyle name="%L3 子表4数量层二 4 9" xfId="549" xr:uid="{00000000-0005-0000-0000-0000FB010000}"/>
    <cellStyle name="%L3 子表4数量层二 5" xfId="550" xr:uid="{00000000-0005-0000-0000-0000FC010000}"/>
    <cellStyle name="%L3 子表4数量层二 6" xfId="551" xr:uid="{00000000-0005-0000-0000-0000FD010000}"/>
    <cellStyle name="%L3 子表4数量层二 7" xfId="552" xr:uid="{00000000-0005-0000-0000-0000FE010000}"/>
    <cellStyle name="%L3 子表4数量层二 8" xfId="553" xr:uid="{00000000-0005-0000-0000-0000FF010000}"/>
    <cellStyle name="%L3 子表4数量层二 9" xfId="554" xr:uid="{00000000-0005-0000-0000-000000020000}"/>
    <cellStyle name="%L3 子表4数量层二_Services" xfId="555" xr:uid="{00000000-0005-0000-0000-000001020000}"/>
    <cellStyle name="%L3 子表5金额层一" xfId="556" xr:uid="{00000000-0005-0000-0000-000002020000}"/>
    <cellStyle name="%L3 子表5金额层一 10" xfId="557" xr:uid="{00000000-0005-0000-0000-000003020000}"/>
    <cellStyle name="%L3 子表5金额层一 11" xfId="558" xr:uid="{00000000-0005-0000-0000-000004020000}"/>
    <cellStyle name="%L3 子表5金额层一 12" xfId="559" xr:uid="{00000000-0005-0000-0000-000005020000}"/>
    <cellStyle name="%L3 子表5金额层一 13" xfId="560" xr:uid="{00000000-0005-0000-0000-000006020000}"/>
    <cellStyle name="%L3 子表5金额层一 14" xfId="561" xr:uid="{00000000-0005-0000-0000-000007020000}"/>
    <cellStyle name="%L3 子表5金额层一 2" xfId="562" xr:uid="{00000000-0005-0000-0000-000008020000}"/>
    <cellStyle name="%L3 子表5金额层一 2 10" xfId="563" xr:uid="{00000000-0005-0000-0000-000009020000}"/>
    <cellStyle name="%L3 子表5金额层一 2 11" xfId="564" xr:uid="{00000000-0005-0000-0000-00000A020000}"/>
    <cellStyle name="%L3 子表5金额层一 2 12" xfId="565" xr:uid="{00000000-0005-0000-0000-00000B020000}"/>
    <cellStyle name="%L3 子表5金额层一 2 13" xfId="566" xr:uid="{00000000-0005-0000-0000-00000C020000}"/>
    <cellStyle name="%L3 子表5金额层一 2 2" xfId="567" xr:uid="{00000000-0005-0000-0000-00000D020000}"/>
    <cellStyle name="%L3 子表5金额层一 2 3" xfId="568" xr:uid="{00000000-0005-0000-0000-00000E020000}"/>
    <cellStyle name="%L3 子表5金额层一 2 4" xfId="569" xr:uid="{00000000-0005-0000-0000-00000F020000}"/>
    <cellStyle name="%L3 子表5金额层一 2 5" xfId="570" xr:uid="{00000000-0005-0000-0000-000010020000}"/>
    <cellStyle name="%L3 子表5金额层一 2 6" xfId="571" xr:uid="{00000000-0005-0000-0000-000011020000}"/>
    <cellStyle name="%L3 子表5金额层一 2 7" xfId="572" xr:uid="{00000000-0005-0000-0000-000012020000}"/>
    <cellStyle name="%L3 子表5金额层一 2 8" xfId="573" xr:uid="{00000000-0005-0000-0000-000013020000}"/>
    <cellStyle name="%L3 子表5金额层一 2 9" xfId="574" xr:uid="{00000000-0005-0000-0000-000014020000}"/>
    <cellStyle name="%L3 子表5金额层一 3" xfId="575" xr:uid="{00000000-0005-0000-0000-000015020000}"/>
    <cellStyle name="%L3 子表5金额层一 4" xfId="576" xr:uid="{00000000-0005-0000-0000-000016020000}"/>
    <cellStyle name="%L3 子表5金额层一 5" xfId="577" xr:uid="{00000000-0005-0000-0000-000017020000}"/>
    <cellStyle name="%L3 子表5金额层一 6" xfId="578" xr:uid="{00000000-0005-0000-0000-000018020000}"/>
    <cellStyle name="%L3 子表5金额层一 7" xfId="579" xr:uid="{00000000-0005-0000-0000-000019020000}"/>
    <cellStyle name="%L3 子表5金额层一 8" xfId="580" xr:uid="{00000000-0005-0000-0000-00001A020000}"/>
    <cellStyle name="%L3 子表5金额层一 9" xfId="581" xr:uid="{00000000-0005-0000-0000-00001B020000}"/>
    <cellStyle name="%L3 子表5金额层一_Services" xfId="582" xr:uid="{00000000-0005-0000-0000-00001C020000}"/>
    <cellStyle name="%L3 子表5金额层二" xfId="583" xr:uid="{00000000-0005-0000-0000-00001D020000}"/>
    <cellStyle name="%L3 子表5金额层二 10" xfId="584" xr:uid="{00000000-0005-0000-0000-00001E020000}"/>
    <cellStyle name="%L3 子表5金额层二 11" xfId="585" xr:uid="{00000000-0005-0000-0000-00001F020000}"/>
    <cellStyle name="%L3 子表5金额层二 12" xfId="586" xr:uid="{00000000-0005-0000-0000-000020020000}"/>
    <cellStyle name="%L3 子表5金额层二 13" xfId="587" xr:uid="{00000000-0005-0000-0000-000021020000}"/>
    <cellStyle name="%L3 子表5金额层二 14" xfId="588" xr:uid="{00000000-0005-0000-0000-000022020000}"/>
    <cellStyle name="%L3 子表5金额层二 2" xfId="589" xr:uid="{00000000-0005-0000-0000-000023020000}"/>
    <cellStyle name="%L3 子表5金额层二 2 10" xfId="590" xr:uid="{00000000-0005-0000-0000-000024020000}"/>
    <cellStyle name="%L3 子表5金额层二 2 11" xfId="591" xr:uid="{00000000-0005-0000-0000-000025020000}"/>
    <cellStyle name="%L3 子表5金额层二 2 12" xfId="592" xr:uid="{00000000-0005-0000-0000-000026020000}"/>
    <cellStyle name="%L3 子表5金额层二 2 13" xfId="593" xr:uid="{00000000-0005-0000-0000-000027020000}"/>
    <cellStyle name="%L3 子表5金额层二 2 2" xfId="594" xr:uid="{00000000-0005-0000-0000-000028020000}"/>
    <cellStyle name="%L3 子表5金额层二 2 3" xfId="595" xr:uid="{00000000-0005-0000-0000-000029020000}"/>
    <cellStyle name="%L3 子表5金额层二 2 4" xfId="596" xr:uid="{00000000-0005-0000-0000-00002A020000}"/>
    <cellStyle name="%L3 子表5金额层二 2 5" xfId="597" xr:uid="{00000000-0005-0000-0000-00002B020000}"/>
    <cellStyle name="%L3 子表5金额层二 2 6" xfId="598" xr:uid="{00000000-0005-0000-0000-00002C020000}"/>
    <cellStyle name="%L3 子表5金额层二 2 7" xfId="599" xr:uid="{00000000-0005-0000-0000-00002D020000}"/>
    <cellStyle name="%L3 子表5金额层二 2 8" xfId="600" xr:uid="{00000000-0005-0000-0000-00002E020000}"/>
    <cellStyle name="%L3 子表5金额层二 2 9" xfId="601" xr:uid="{00000000-0005-0000-0000-00002F020000}"/>
    <cellStyle name="%L3 子表5金额层二 3" xfId="602" xr:uid="{00000000-0005-0000-0000-000030020000}"/>
    <cellStyle name="%L3 子表5金额层二 4" xfId="603" xr:uid="{00000000-0005-0000-0000-000031020000}"/>
    <cellStyle name="%L3 子表5金额层二 5" xfId="604" xr:uid="{00000000-0005-0000-0000-000032020000}"/>
    <cellStyle name="%L3 子表5金额层二 6" xfId="605" xr:uid="{00000000-0005-0000-0000-000033020000}"/>
    <cellStyle name="%L3 子表5金额层二 7" xfId="606" xr:uid="{00000000-0005-0000-0000-000034020000}"/>
    <cellStyle name="%L3 子表5金额层二 8" xfId="607" xr:uid="{00000000-0005-0000-0000-000035020000}"/>
    <cellStyle name="%L3 子表5金额层二 9" xfId="608" xr:uid="{00000000-0005-0000-0000-000036020000}"/>
    <cellStyle name="%L3 子表5金额层二_Services" xfId="609" xr:uid="{00000000-0005-0000-0000-000037020000}"/>
    <cellStyle name="%L3 子表6汇总金额" xfId="610" xr:uid="{00000000-0005-0000-0000-000038020000}"/>
    <cellStyle name="%L3 子表6汇总金额 10" xfId="611" xr:uid="{00000000-0005-0000-0000-000039020000}"/>
    <cellStyle name="%L3 子表6汇总金额 11" xfId="612" xr:uid="{00000000-0005-0000-0000-00003A020000}"/>
    <cellStyle name="%L3 子表6汇总金额 12" xfId="613" xr:uid="{00000000-0005-0000-0000-00003B020000}"/>
    <cellStyle name="%L3 子表6汇总金额 13" xfId="614" xr:uid="{00000000-0005-0000-0000-00003C020000}"/>
    <cellStyle name="%L3 子表6汇总金额 14" xfId="615" xr:uid="{00000000-0005-0000-0000-00003D020000}"/>
    <cellStyle name="%L3 子表6汇总金额 2" xfId="616" xr:uid="{00000000-0005-0000-0000-00003E020000}"/>
    <cellStyle name="%L3 子表6汇总金额 2 10" xfId="617" xr:uid="{00000000-0005-0000-0000-00003F020000}"/>
    <cellStyle name="%L3 子表6汇总金额 2 11" xfId="618" xr:uid="{00000000-0005-0000-0000-000040020000}"/>
    <cellStyle name="%L3 子表6汇总金额 2 12" xfId="619" xr:uid="{00000000-0005-0000-0000-000041020000}"/>
    <cellStyle name="%L3 子表6汇总金额 2 13" xfId="620" xr:uid="{00000000-0005-0000-0000-000042020000}"/>
    <cellStyle name="%L3 子表6汇总金额 2 2" xfId="621" xr:uid="{00000000-0005-0000-0000-000043020000}"/>
    <cellStyle name="%L3 子表6汇总金额 2 3" xfId="622" xr:uid="{00000000-0005-0000-0000-000044020000}"/>
    <cellStyle name="%L3 子表6汇总金额 2 4" xfId="623" xr:uid="{00000000-0005-0000-0000-000045020000}"/>
    <cellStyle name="%L3 子表6汇总金额 2 5" xfId="624" xr:uid="{00000000-0005-0000-0000-000046020000}"/>
    <cellStyle name="%L3 子表6汇总金额 2 6" xfId="625" xr:uid="{00000000-0005-0000-0000-000047020000}"/>
    <cellStyle name="%L3 子表6汇总金额 2 7" xfId="626" xr:uid="{00000000-0005-0000-0000-000048020000}"/>
    <cellStyle name="%L3 子表6汇总金额 2 8" xfId="627" xr:uid="{00000000-0005-0000-0000-000049020000}"/>
    <cellStyle name="%L3 子表6汇总金额 2 9" xfId="628" xr:uid="{00000000-0005-0000-0000-00004A020000}"/>
    <cellStyle name="%L3 子表6汇总金额 3" xfId="629" xr:uid="{00000000-0005-0000-0000-00004B020000}"/>
    <cellStyle name="%L3 子表6汇总金额 4" xfId="630" xr:uid="{00000000-0005-0000-0000-00004C020000}"/>
    <cellStyle name="%L3 子表6汇总金额 5" xfId="631" xr:uid="{00000000-0005-0000-0000-00004D020000}"/>
    <cellStyle name="%L3 子表6汇总金额 6" xfId="632" xr:uid="{00000000-0005-0000-0000-00004E020000}"/>
    <cellStyle name="%L3 子表6汇总金额 7" xfId="633" xr:uid="{00000000-0005-0000-0000-00004F020000}"/>
    <cellStyle name="%L3 子表6汇总金额 8" xfId="634" xr:uid="{00000000-0005-0000-0000-000050020000}"/>
    <cellStyle name="%L3 子表6汇总金额 9" xfId="635" xr:uid="{00000000-0005-0000-0000-000051020000}"/>
    <cellStyle name="%L3 子表6汇总金额_Services" xfId="636" xr:uid="{00000000-0005-0000-0000-000052020000}"/>
    <cellStyle name="(4) STM-1 (LECT)_x000d__x000a_PL-4579-M-039-99_x000d__x000a_FALTA APE" xfId="637" xr:uid="{00000000-0005-0000-0000-000053020000}"/>
    <cellStyle name="(4) STM-1 (LECT)_x005f_x000d__x005f_x000a_PL-4579-M-039-99_x005f_x000d__x005f_x000a_FALTA APE" xfId="638" xr:uid="{00000000-0005-0000-0000-000054020000}"/>
    <cellStyle name="****************************************** 2" xfId="639" xr:uid="{00000000-0005-0000-0000-000055020000}"/>
    <cellStyle name="?" xfId="640" xr:uid="{00000000-0005-0000-0000-000056020000}"/>
    <cellStyle name="? 10" xfId="641" xr:uid="{00000000-0005-0000-0000-000057020000}"/>
    <cellStyle name="? 11" xfId="642" xr:uid="{00000000-0005-0000-0000-000058020000}"/>
    <cellStyle name="? 12" xfId="643" xr:uid="{00000000-0005-0000-0000-000059020000}"/>
    <cellStyle name="? 13" xfId="644" xr:uid="{00000000-0005-0000-0000-00005A020000}"/>
    <cellStyle name="? 14" xfId="645" xr:uid="{00000000-0005-0000-0000-00005B020000}"/>
    <cellStyle name="? 15" xfId="646" xr:uid="{00000000-0005-0000-0000-00005C020000}"/>
    <cellStyle name="? 16" xfId="647" xr:uid="{00000000-0005-0000-0000-00005D020000}"/>
    <cellStyle name="? 17" xfId="648" xr:uid="{00000000-0005-0000-0000-00005E020000}"/>
    <cellStyle name="? 17 10" xfId="649" xr:uid="{00000000-0005-0000-0000-00005F020000}"/>
    <cellStyle name="? 17 11" xfId="650" xr:uid="{00000000-0005-0000-0000-000060020000}"/>
    <cellStyle name="? 17 12" xfId="651" xr:uid="{00000000-0005-0000-0000-000061020000}"/>
    <cellStyle name="? 17 13" xfId="652" xr:uid="{00000000-0005-0000-0000-000062020000}"/>
    <cellStyle name="? 17 14" xfId="653" xr:uid="{00000000-0005-0000-0000-000063020000}"/>
    <cellStyle name="? 17 15" xfId="654" xr:uid="{00000000-0005-0000-0000-000064020000}"/>
    <cellStyle name="? 17 16" xfId="655" xr:uid="{00000000-0005-0000-0000-000065020000}"/>
    <cellStyle name="? 17 17" xfId="656" xr:uid="{00000000-0005-0000-0000-000066020000}"/>
    <cellStyle name="? 17 18" xfId="657" xr:uid="{00000000-0005-0000-0000-000067020000}"/>
    <cellStyle name="? 17 19" xfId="658" xr:uid="{00000000-0005-0000-0000-000068020000}"/>
    <cellStyle name="? 17 2" xfId="659" xr:uid="{00000000-0005-0000-0000-000069020000}"/>
    <cellStyle name="? 17 2 3" xfId="660" xr:uid="{00000000-0005-0000-0000-00006A020000}"/>
    <cellStyle name="? 17 2 4" xfId="661" xr:uid="{00000000-0005-0000-0000-00006B020000}"/>
    <cellStyle name="? 17 20" xfId="662" xr:uid="{00000000-0005-0000-0000-00006C020000}"/>
    <cellStyle name="? 17 21" xfId="663" xr:uid="{00000000-0005-0000-0000-00006D020000}"/>
    <cellStyle name="? 17 22" xfId="664" xr:uid="{00000000-0005-0000-0000-00006E020000}"/>
    <cellStyle name="? 17 23" xfId="665" xr:uid="{00000000-0005-0000-0000-00006F020000}"/>
    <cellStyle name="? 17 24" xfId="666" xr:uid="{00000000-0005-0000-0000-000070020000}"/>
    <cellStyle name="? 17 25" xfId="667" xr:uid="{00000000-0005-0000-0000-000071020000}"/>
    <cellStyle name="? 17 26" xfId="668" xr:uid="{00000000-0005-0000-0000-000072020000}"/>
    <cellStyle name="? 17 27" xfId="669" xr:uid="{00000000-0005-0000-0000-000073020000}"/>
    <cellStyle name="? 17 28" xfId="670" xr:uid="{00000000-0005-0000-0000-000074020000}"/>
    <cellStyle name="? 17 29" xfId="671" xr:uid="{00000000-0005-0000-0000-000075020000}"/>
    <cellStyle name="? 17 29 2" xfId="672" xr:uid="{00000000-0005-0000-0000-000076020000}"/>
    <cellStyle name="? 17 3" xfId="673" xr:uid="{00000000-0005-0000-0000-000077020000}"/>
    <cellStyle name="? 17 30" xfId="674" xr:uid="{00000000-0005-0000-0000-000078020000}"/>
    <cellStyle name="? 17 31" xfId="675" xr:uid="{00000000-0005-0000-0000-000079020000}"/>
    <cellStyle name="? 17 32" xfId="676" xr:uid="{00000000-0005-0000-0000-00007A020000}"/>
    <cellStyle name="? 17 33" xfId="677" xr:uid="{00000000-0005-0000-0000-00007B020000}"/>
    <cellStyle name="? 17 34" xfId="678" xr:uid="{00000000-0005-0000-0000-00007C020000}"/>
    <cellStyle name="? 17 35" xfId="679" xr:uid="{00000000-0005-0000-0000-00007D020000}"/>
    <cellStyle name="? 17 36" xfId="680" xr:uid="{00000000-0005-0000-0000-00007E020000}"/>
    <cellStyle name="? 17 37" xfId="681" xr:uid="{00000000-0005-0000-0000-00007F020000}"/>
    <cellStyle name="? 17 38" xfId="682" xr:uid="{00000000-0005-0000-0000-000080020000}"/>
    <cellStyle name="? 17 4" xfId="683" xr:uid="{00000000-0005-0000-0000-000081020000}"/>
    <cellStyle name="? 17 5" xfId="684" xr:uid="{00000000-0005-0000-0000-000082020000}"/>
    <cellStyle name="? 17 6" xfId="685" xr:uid="{00000000-0005-0000-0000-000083020000}"/>
    <cellStyle name="? 17 7" xfId="686" xr:uid="{00000000-0005-0000-0000-000084020000}"/>
    <cellStyle name="? 17 8" xfId="687" xr:uid="{00000000-0005-0000-0000-000085020000}"/>
    <cellStyle name="? 17 9" xfId="688" xr:uid="{00000000-0005-0000-0000-000086020000}"/>
    <cellStyle name="? 18" xfId="689" xr:uid="{00000000-0005-0000-0000-000087020000}"/>
    <cellStyle name="? 19" xfId="690" xr:uid="{00000000-0005-0000-0000-000088020000}"/>
    <cellStyle name="? 2" xfId="691" xr:uid="{00000000-0005-0000-0000-000089020000}"/>
    <cellStyle name="? 2 2" xfId="692" xr:uid="{00000000-0005-0000-0000-00008A020000}"/>
    <cellStyle name="? 2 2 2" xfId="693" xr:uid="{00000000-0005-0000-0000-00008B020000}"/>
    <cellStyle name="? 2 2 2 2" xfId="694" xr:uid="{00000000-0005-0000-0000-00008C020000}"/>
    <cellStyle name="? 2 2 3" xfId="695" xr:uid="{00000000-0005-0000-0000-00008D020000}"/>
    <cellStyle name="? 2 2 4" xfId="696" xr:uid="{00000000-0005-0000-0000-00008E020000}"/>
    <cellStyle name="? 2 3" xfId="697" xr:uid="{00000000-0005-0000-0000-00008F020000}"/>
    <cellStyle name="? 3" xfId="698" xr:uid="{00000000-0005-0000-0000-000090020000}"/>
    <cellStyle name="? 3 2" xfId="699" xr:uid="{00000000-0005-0000-0000-000091020000}"/>
    <cellStyle name="? 3 3" xfId="700" xr:uid="{00000000-0005-0000-0000-000092020000}"/>
    <cellStyle name="? 4" xfId="701" xr:uid="{00000000-0005-0000-0000-000093020000}"/>
    <cellStyle name="? 4 2" xfId="702" xr:uid="{00000000-0005-0000-0000-000094020000}"/>
    <cellStyle name="? 4 3" xfId="703" xr:uid="{00000000-0005-0000-0000-000095020000}"/>
    <cellStyle name="? 5" xfId="704" xr:uid="{00000000-0005-0000-0000-000096020000}"/>
    <cellStyle name="? 6" xfId="705" xr:uid="{00000000-0005-0000-0000-000097020000}"/>
    <cellStyle name="? 7" xfId="706" xr:uid="{00000000-0005-0000-0000-000098020000}"/>
    <cellStyle name="? 8" xfId="707" xr:uid="{00000000-0005-0000-0000-000099020000}"/>
    <cellStyle name="? 9" xfId="708" xr:uid="{00000000-0005-0000-0000-00009A020000}"/>
    <cellStyle name="??" xfId="709" xr:uid="{00000000-0005-0000-0000-00009B020000}"/>
    <cellStyle name="?? 1" xfId="710" xr:uid="{00000000-0005-0000-0000-00009C020000}"/>
    <cellStyle name="?? 2" xfId="711" xr:uid="{00000000-0005-0000-0000-00009D020000}"/>
    <cellStyle name="?? 3" xfId="712" xr:uid="{00000000-0005-0000-0000-00009E020000}"/>
    <cellStyle name="?? 4" xfId="713" xr:uid="{00000000-0005-0000-0000-00009F020000}"/>
    <cellStyle name="??&quot;扆?H?_x0008_?Y_x0006__x0007__x0001__x0001_" xfId="714" xr:uid="{00000000-0005-0000-0000-0000A0020000}"/>
    <cellStyle name="??&amp;O?&amp;H?_x0008__x000f__x0007_?_x0007__x0001__x0001_" xfId="715" xr:uid="{00000000-0005-0000-0000-0000A1020000}"/>
    <cellStyle name="??&amp;O?&amp;H?_x0008_??_x0007__x0001__x0001_" xfId="716" xr:uid="{00000000-0005-0000-0000-0000A2020000}"/>
    <cellStyle name="??&amp;O?&amp;H?_x005f_x0008_??_x005f_x0007__x005f_x0001__x005f_x0001_" xfId="717" xr:uid="{00000000-0005-0000-0000-0000A3020000}"/>
    <cellStyle name="???" xfId="718" xr:uid="{00000000-0005-0000-0000-0000A4020000}"/>
    <cellStyle name="????" xfId="719" xr:uid="{00000000-0005-0000-0000-0000A5020000}"/>
    <cellStyle name="?????" xfId="720" xr:uid="{00000000-0005-0000-0000-0000A6020000}"/>
    <cellStyle name="????? 2" xfId="721" xr:uid="{00000000-0005-0000-0000-0000A7020000}"/>
    <cellStyle name="????? 2 2" xfId="722" xr:uid="{00000000-0005-0000-0000-0000A8020000}"/>
    <cellStyle name="????? 2 3" xfId="723" xr:uid="{00000000-0005-0000-0000-0000A9020000}"/>
    <cellStyle name="????? 3" xfId="724" xr:uid="{00000000-0005-0000-0000-0000AA020000}"/>
    <cellStyle name="????? 4" xfId="725" xr:uid="{00000000-0005-0000-0000-0000AB020000}"/>
    <cellStyle name="?????? 1" xfId="726" xr:uid="{00000000-0005-0000-0000-0000AC020000}"/>
    <cellStyle name="?????? 2" xfId="727" xr:uid="{00000000-0005-0000-0000-0000AD020000}"/>
    <cellStyle name="?????? 3" xfId="728" xr:uid="{00000000-0005-0000-0000-0000AE020000}"/>
    <cellStyle name="?????? 4" xfId="729" xr:uid="{00000000-0005-0000-0000-0000AF020000}"/>
    <cellStyle name="?????? 5" xfId="730" xr:uid="{00000000-0005-0000-0000-0000B0020000}"/>
    <cellStyle name="?????? 6" xfId="731" xr:uid="{00000000-0005-0000-0000-0000B1020000}"/>
    <cellStyle name="??????_~0055202" xfId="732" xr:uid="{00000000-0005-0000-0000-0000B2020000}"/>
    <cellStyle name="?????_AppendixA1_V2 1 Unprotected MS 95 (2) (2)" xfId="733" xr:uid="{00000000-0005-0000-0000-0000B3020000}"/>
    <cellStyle name="????[0]_2.5G????" xfId="734" xr:uid="{00000000-0005-0000-0000-0000B4020000}"/>
    <cellStyle name="????_~0055202" xfId="735" xr:uid="{00000000-0005-0000-0000-0000B5020000}"/>
    <cellStyle name="???[0]_laroux" xfId="736" xr:uid="{00000000-0005-0000-0000-0000B6020000}"/>
    <cellStyle name="???_laroux" xfId="737" xr:uid="{00000000-0005-0000-0000-0000B7020000}"/>
    <cellStyle name="??[0]_laroux" xfId="738" xr:uid="{00000000-0005-0000-0000-0000B8020000}"/>
    <cellStyle name="??_?????_1_?????" xfId="739" xr:uid="{00000000-0005-0000-0000-0000B9020000}"/>
    <cellStyle name="?@¯e_2ndtool_Consetup12?????????sS_WINNOTE)(" xfId="740" xr:uid="{00000000-0005-0000-0000-0000BA020000}"/>
    <cellStyle name="?_（数通提交）MTN Group - 2010 Supplier Price Book Format" xfId="741" xr:uid="{00000000-0005-0000-0000-0000BB020000}"/>
    <cellStyle name="?_~2093566" xfId="742" xr:uid="{00000000-0005-0000-0000-0000BC020000}"/>
    <cellStyle name="?_~7617676" xfId="743" xr:uid="{00000000-0005-0000-0000-0000BD020000}"/>
    <cellStyle name="?_~7617676 2" xfId="744" xr:uid="{00000000-0005-0000-0000-0000BE020000}"/>
    <cellStyle name="?_~7617676 2 2" xfId="745" xr:uid="{00000000-0005-0000-0000-0000BF020000}"/>
    <cellStyle name="?_GU PB--fuyujun" xfId="746" xr:uid="{00000000-0005-0000-0000-0000C0020000}"/>
    <cellStyle name="?_MTN Group - 2010 Supplier Price Book (20100326)" xfId="747" xr:uid="{00000000-0005-0000-0000-0000C1020000}"/>
    <cellStyle name="?_MTN Group - 2010 Supplier Price Book Format" xfId="748" xr:uid="{00000000-0005-0000-0000-0000C2020000}"/>
    <cellStyle name="?_MTN Group - 2010 Supplier Price Book Format CN 20100604" xfId="749" xr:uid="{00000000-0005-0000-0000-0000C3020000}"/>
    <cellStyle name="?_MTN Group - 2010 Supplier Price Book Format CN 20100604 2" xfId="750" xr:uid="{00000000-0005-0000-0000-0000C4020000}"/>
    <cellStyle name="?_MTN Group - 2010 Supplier Price Book Format CN 20100604 2 2" xfId="751" xr:uid="{00000000-0005-0000-0000-0000C5020000}"/>
    <cellStyle name="?_MTN Group - 2010 Supplier Price Book Format CN 20100604 2 3" xfId="752" xr:uid="{00000000-0005-0000-0000-0000C6020000}"/>
    <cellStyle name="?_MTN Group - 2010 Supplier Price Book Format CN 20100604 2 4" xfId="753" xr:uid="{00000000-0005-0000-0000-0000C7020000}"/>
    <cellStyle name="?_MTN Group - 2010 Supplier Price Book Format CN 20100604 2 5" xfId="754" xr:uid="{00000000-0005-0000-0000-0000C8020000}"/>
    <cellStyle name="?_MTN Group - 2010 Supplier Price Book Format CN 20100604 2 6" xfId="755" xr:uid="{00000000-0005-0000-0000-0000C9020000}"/>
    <cellStyle name="?_MTN Group - 2010 Supplier Price Book Format CN 20100604 2 7" xfId="756" xr:uid="{00000000-0005-0000-0000-0000CA020000}"/>
    <cellStyle name="?_MTN Group - 2010 Supplier Price Book Format V3" xfId="757" xr:uid="{00000000-0005-0000-0000-0000CB020000}"/>
    <cellStyle name="?_MTN Group - 2010 Supplier Price Book Format（0108 SLA)" xfId="758" xr:uid="{00000000-0005-0000-0000-0000CC020000}"/>
    <cellStyle name="?_MTN Group - 2010 Supplier Price Book Format_datacom" xfId="759" xr:uid="{00000000-0005-0000-0000-0000CD020000}"/>
    <cellStyle name="?_MTN Group - 2010 Supplier Price Book Format_datacom_~2093566" xfId="760" xr:uid="{00000000-0005-0000-0000-0000CE020000}"/>
    <cellStyle name="?_MTN Group - 2010 Supplier Price Book Format_datacom_MTN Group - 2010 Supplier Price Book (20100326)" xfId="761" xr:uid="{00000000-0005-0000-0000-0000CF020000}"/>
    <cellStyle name="?_MTN Group - 2010 Supplier Price Book Format_services1008" xfId="762" xr:uid="{00000000-0005-0000-0000-0000D0020000}"/>
    <cellStyle name="?_MTN Group - 2010 Supplier Price Book Format-CN" xfId="763" xr:uid="{00000000-0005-0000-0000-0000D1020000}"/>
    <cellStyle name="?_MTN Group - 2010 Supplier Price Book Format-GSM20100108" xfId="764" xr:uid="{00000000-0005-0000-0000-0000D2020000}"/>
    <cellStyle name="?_MTN Group - 2010 Supplier Price Book Format-GSM20100108 2" xfId="765" xr:uid="{00000000-0005-0000-0000-0000D3020000}"/>
    <cellStyle name="?_MTN Group - 2010 Supplier Price Book Format-MW" xfId="766" xr:uid="{00000000-0005-0000-0000-0000D4020000}"/>
    <cellStyle name="?_MTN Group - 2010 Supplier Price Book Format-POWER" xfId="767" xr:uid="{00000000-0005-0000-0000-0000D5020000}"/>
    <cellStyle name="?_MTN Group - 2010 Supplier Price Book Format-VAS 20100108" xfId="768" xr:uid="{00000000-0005-0000-0000-0000D6020000}"/>
    <cellStyle name="?_MTN Group - 2010 Supplier Price Book Format-WiMAX" xfId="769" xr:uid="{00000000-0005-0000-0000-0000D7020000}"/>
    <cellStyle name="?_MTN Group - 2010 Supplier Price Book -Training" xfId="770" xr:uid="{00000000-0005-0000-0000-0000D8020000}"/>
    <cellStyle name="?_MTN Group 2010 Supplier Price Book Format-UMTS-V1" xfId="771" xr:uid="{00000000-0005-0000-0000-0000D9020000}"/>
    <cellStyle name="?_MTN Group PB for SMS expansion(26th July2010) (2)" xfId="772" xr:uid="{00000000-0005-0000-0000-0000DA020000}"/>
    <cellStyle name="?_wimax" xfId="773" xr:uid="{00000000-0005-0000-0000-0000DB020000}"/>
    <cellStyle name="?W??_?¶?Y?Ý?Ï?ä??" xfId="774" xr:uid="{00000000-0005-0000-0000-0000DC020000}"/>
    <cellStyle name="_#_NC_Calculation_6-00-10" xfId="775" xr:uid="{00000000-0005-0000-0000-0000DD020000}"/>
    <cellStyle name="_#_NC_Calculation_6-00-10 2" xfId="776" xr:uid="{00000000-0005-0000-0000-0000DE020000}"/>
    <cellStyle name="_#_NC_Calculation_7_01_00 ohne Macro" xfId="777" xr:uid="{00000000-0005-0000-0000-0000DF020000}"/>
    <cellStyle name="_#_NC_Calculation_7_01_00 ohne Macro 2" xfId="778" xr:uid="{00000000-0005-0000-0000-0000E0020000}"/>
    <cellStyle name="_$21m NWG Additional Capex approved  as at 31ST JULY 2006" xfId="779" xr:uid="{00000000-0005-0000-0000-0000E1020000}"/>
    <cellStyle name="_(by Globe Telecom) IMS for Celcom Offer Calculation 230307" xfId="780" xr:uid="{00000000-0005-0000-0000-0000E2020000}"/>
    <cellStyle name="_(by Globe Telecom) IMS for Celcom Offer Calculation 230307 2" xfId="781" xr:uid="{00000000-0005-0000-0000-0000E3020000}"/>
    <cellStyle name="_??" xfId="782" xr:uid="{00000000-0005-0000-0000-0000E4020000}"/>
    <cellStyle name="_????" xfId="783" xr:uid="{00000000-0005-0000-0000-0000E5020000}"/>
    <cellStyle name="_????????????051020" xfId="784" xr:uid="{00000000-0005-0000-0000-0000E6020000}"/>
    <cellStyle name="_??????????051020" xfId="785" xr:uid="{00000000-0005-0000-0000-0000E7020000}"/>
    <cellStyle name="_????????N610-22?????????V1.0 051101" xfId="786" xr:uid="{00000000-0005-0000-0000-0000E8020000}"/>
    <cellStyle name="_???????050508" xfId="787" xr:uid="{00000000-0005-0000-0000-0000E9020000}"/>
    <cellStyle name="_??BSS-900M" xfId="788" xr:uid="{00000000-0005-0000-0000-0000EA020000}"/>
    <cellStyle name="_??ICD????V3.0(B?,20050301,HP)" xfId="789" xr:uid="{00000000-0005-0000-0000-0000EB020000}"/>
    <cellStyle name="_@com FU list and calculation sheet_Cox USA V0 1" xfId="790" xr:uid="{00000000-0005-0000-0000-0000EC020000}"/>
    <cellStyle name="_@com FU list and calculation sheet_Cox USA V0 1 2" xfId="791" xr:uid="{00000000-0005-0000-0000-0000ED020000}"/>
    <cellStyle name="_~2093566" xfId="792" xr:uid="{00000000-0005-0000-0000-0000EE020000}"/>
    <cellStyle name="_0.2 Price summary and Breakdown" xfId="793" xr:uid="{00000000-0005-0000-0000-0000EF020000}"/>
    <cellStyle name="_0.2 Price summary and Breakdown 2" xfId="794" xr:uid="{00000000-0005-0000-0000-0000F0020000}"/>
    <cellStyle name="_001 HR budget template 07_IT_V01" xfId="795" xr:uid="{00000000-0005-0000-0000-0000F1020000}"/>
    <cellStyle name="_002-Annex3_discout scheme 2006_v5 230606- AT" xfId="796" xr:uid="{00000000-0005-0000-0000-0000F2020000}"/>
    <cellStyle name="_01 OCS Price Book for ET" xfId="797" xr:uid="{00000000-0005-0000-0000-0000F3020000}"/>
    <cellStyle name="_01 OCS Price Book for ET 2" xfId="798" xr:uid="{00000000-0005-0000-0000-0000F4020000}"/>
    <cellStyle name="_01 OCS Price Book for ET 3" xfId="799" xr:uid="{00000000-0005-0000-0000-0000F5020000}"/>
    <cellStyle name="_01 OCS Price Book for ET 4" xfId="800" xr:uid="{00000000-0005-0000-0000-0000F6020000}"/>
    <cellStyle name="_01 OCS Price Book for ET_wimax" xfId="801" xr:uid="{00000000-0005-0000-0000-0000F7020000}"/>
    <cellStyle name="_02 CRBT Price Book for ET" xfId="802" xr:uid="{00000000-0005-0000-0000-0000F8020000}"/>
    <cellStyle name="_02 CRBT Price Book for ET 2" xfId="803" xr:uid="{00000000-0005-0000-0000-0000F9020000}"/>
    <cellStyle name="_02 CRBT Price Book for ET 3" xfId="804" xr:uid="{00000000-0005-0000-0000-0000FA020000}"/>
    <cellStyle name="_02 CRBT Price Book for ET 4" xfId="805" xr:uid="{00000000-0005-0000-0000-0000FB020000}"/>
    <cellStyle name="_02 CRBT Price Book for ET_wimax" xfId="806" xr:uid="{00000000-0005-0000-0000-0000FC020000}"/>
    <cellStyle name="_03 IPCC Price Book for ET" xfId="807" xr:uid="{00000000-0005-0000-0000-0000FD020000}"/>
    <cellStyle name="_03 IPCC Price Book for ET 2" xfId="808" xr:uid="{00000000-0005-0000-0000-0000FE020000}"/>
    <cellStyle name="_03 IPCC Price Book for ET 3" xfId="809" xr:uid="{00000000-0005-0000-0000-0000FF020000}"/>
    <cellStyle name="_03 IPCC Price Book for ET 4" xfId="810" xr:uid="{00000000-0005-0000-0000-000000030000}"/>
    <cellStyle name="_03 IPCC Price Book for ET_wimax" xfId="811" xr:uid="{00000000-0005-0000-0000-000001030000}"/>
    <cellStyle name="_04 VMS&amp;MCN Price Book for ET" xfId="812" xr:uid="{00000000-0005-0000-0000-000002030000}"/>
    <cellStyle name="_04 VMS&amp;MCN Price Book for ET 2" xfId="813" xr:uid="{00000000-0005-0000-0000-000003030000}"/>
    <cellStyle name="_04 VMS&amp;MCN Price Book for ET 3" xfId="814" xr:uid="{00000000-0005-0000-0000-000004030000}"/>
    <cellStyle name="_04 VMS&amp;MCN Price Book for ET 4" xfId="815" xr:uid="{00000000-0005-0000-0000-000005030000}"/>
    <cellStyle name="_04 VMS&amp;MCN Price Book for ET_wimax" xfId="816" xr:uid="{00000000-0005-0000-0000-000006030000}"/>
    <cellStyle name="_05 SoG Price Book for ET" xfId="817" xr:uid="{00000000-0005-0000-0000-000007030000}"/>
    <cellStyle name="_05 SoG Price Book for ET 2" xfId="818" xr:uid="{00000000-0005-0000-0000-000008030000}"/>
    <cellStyle name="_05 SoG Price Book for ET 3" xfId="819" xr:uid="{00000000-0005-0000-0000-000009030000}"/>
    <cellStyle name="_05 SoG Price Book for ET 4" xfId="820" xr:uid="{00000000-0005-0000-0000-00000A030000}"/>
    <cellStyle name="_05 SoG Price Book for ET_wimax" xfId="821" xr:uid="{00000000-0005-0000-0000-00000B030000}"/>
    <cellStyle name="_06 Mediation Price Book for ET" xfId="822" xr:uid="{00000000-0005-0000-0000-00000C030000}"/>
    <cellStyle name="_06 Mediation Price Book for ET 2" xfId="823" xr:uid="{00000000-0005-0000-0000-00000D030000}"/>
    <cellStyle name="_06 Mediation Price Book for ET 3" xfId="824" xr:uid="{00000000-0005-0000-0000-00000E030000}"/>
    <cellStyle name="_06 Mediation Price Book for ET 4" xfId="825" xr:uid="{00000000-0005-0000-0000-00000F030000}"/>
    <cellStyle name="_06 Mediation Price Book for ET_wimax" xfId="826" xr:uid="{00000000-0005-0000-0000-000010030000}"/>
    <cellStyle name="_060112_Hi3.0 default Standard" xfId="827" xr:uid="{00000000-0005-0000-0000-000011030000}"/>
    <cellStyle name="_060112_Hi3.0 default Standard 2" xfId="828" xr:uid="{00000000-0005-0000-0000-000012030000}"/>
    <cellStyle name="_060620 CVC LC BC v05 FINAL" xfId="829" xr:uid="{00000000-0005-0000-0000-000013030000}"/>
    <cellStyle name="_060620 CVC LC BC v05 FINAL 2" xfId="830" xr:uid="{00000000-0005-0000-0000-000014030000}"/>
    <cellStyle name="_061011_MTN Rural_02" xfId="831" xr:uid="{00000000-0005-0000-0000-000015030000}"/>
    <cellStyle name="_061018 TMUS HLR BC" xfId="832" xr:uid="{00000000-0005-0000-0000-000016030000}"/>
    <cellStyle name="_061018 TMUS HLR BC 2" xfId="833" xr:uid="{00000000-0005-0000-0000-000017030000}"/>
    <cellStyle name="_061027_VZ model 3_CSCF,HSSd v1.0" xfId="834" xr:uid="{00000000-0005-0000-0000-000018030000}"/>
    <cellStyle name="_07 ProtalOne Price Book for ET" xfId="835" xr:uid="{00000000-0005-0000-0000-000019030000}"/>
    <cellStyle name="_07 ProtalOne Price Book for ET 2" xfId="836" xr:uid="{00000000-0005-0000-0000-00001A030000}"/>
    <cellStyle name="_07 ProtalOne Price Book for ET 3" xfId="837" xr:uid="{00000000-0005-0000-0000-00001B030000}"/>
    <cellStyle name="_07 ProtalOne Price Book for ET 4" xfId="838" xr:uid="{00000000-0005-0000-0000-00001C030000}"/>
    <cellStyle name="_07 ProtalOne Price Book for ET_wimax" xfId="839" xr:uid="{00000000-0005-0000-0000-00001D030000}"/>
    <cellStyle name="_070704_Sauth_Africa_Vodacom_Managed_Swap_Offer (2)" xfId="840" xr:uid="{00000000-0005-0000-0000-00001E030000}"/>
    <cellStyle name="_070704_Sauth_Africa_Vodacom_Managed_Swap_Offer (2) 2" xfId="841" xr:uid="{00000000-0005-0000-0000-00001F030000}"/>
    <cellStyle name="_070904_MTN_Sudan_HWS_Reg_Swap_Offer (2)" xfId="842" xr:uid="{00000000-0005-0000-0000-000020030000}"/>
    <cellStyle name="_070904_MTN_Sudan_HWS_Reg_Swap_Offer (2) 2" xfId="843" xr:uid="{00000000-0005-0000-0000-000021030000}"/>
    <cellStyle name="_071031_MTN_Syria_Spare_Part_Supply_Service_v2 (2)" xfId="844" xr:uid="{00000000-0005-0000-0000-000022030000}"/>
    <cellStyle name="_071031_MTN_Syria_Spare_Part_Supply_Service_v2 (2) 2" xfId="845" xr:uid="{00000000-0005-0000-0000-000023030000}"/>
    <cellStyle name="_08 Streaming&amp;Encoder Price Book for ET" xfId="846" xr:uid="{00000000-0005-0000-0000-000024030000}"/>
    <cellStyle name="_08 Streaming&amp;Encoder Price Book for ET 2" xfId="847" xr:uid="{00000000-0005-0000-0000-000025030000}"/>
    <cellStyle name="_08 Streaming&amp;Encoder Price Book for ET 3" xfId="848" xr:uid="{00000000-0005-0000-0000-000026030000}"/>
    <cellStyle name="_08 Streaming&amp;Encoder Price Book for ET 4" xfId="849" xr:uid="{00000000-0005-0000-0000-000027030000}"/>
    <cellStyle name="_08 Streaming&amp;Encoder Price Book for ET_wimax" xfId="850" xr:uid="{00000000-0005-0000-0000-000028030000}"/>
    <cellStyle name="_08-04-2002 Siemens Email" xfId="851" xr:uid="{00000000-0005-0000-0000-000029030000}"/>
    <cellStyle name="_08-04-2002 Siemens Email 2" xfId="852" xr:uid="{00000000-0005-0000-0000-00002A030000}"/>
    <cellStyle name="_08年集采无线设备目录价汇总表(华为)0106" xfId="853" xr:uid="{00000000-0005-0000-0000-00002B030000}"/>
    <cellStyle name="_09 DLSC Price Book for ET" xfId="854" xr:uid="{00000000-0005-0000-0000-00002C030000}"/>
    <cellStyle name="_09 DLSC Price Book for ET 2" xfId="855" xr:uid="{00000000-0005-0000-0000-00002D030000}"/>
    <cellStyle name="_09 DLSC Price Book for ET 3" xfId="856" xr:uid="{00000000-0005-0000-0000-00002E030000}"/>
    <cellStyle name="_09 DLSC Price Book for ET 4" xfId="857" xr:uid="{00000000-0005-0000-0000-00002F030000}"/>
    <cellStyle name="_09 DLSC Price Book for ET_wimax" xfId="858" xr:uid="{00000000-0005-0000-0000-000030030000}"/>
    <cellStyle name="_1.2.5 培训报价清单（安徽）" xfId="859" xr:uid="{00000000-0005-0000-0000-000031030000}"/>
    <cellStyle name="_10 SMSC Price Book for ET" xfId="860" xr:uid="{00000000-0005-0000-0000-000032030000}"/>
    <cellStyle name="_10 SMSC Price Book for ET 2" xfId="861" xr:uid="{00000000-0005-0000-0000-000033030000}"/>
    <cellStyle name="_10 SMSC Price Book for ET 3" xfId="862" xr:uid="{00000000-0005-0000-0000-000034030000}"/>
    <cellStyle name="_10 SMSC Price Book for ET 4" xfId="863" xr:uid="{00000000-0005-0000-0000-000035030000}"/>
    <cellStyle name="_10 SMSC Price Book for ET_wimax" xfId="864" xr:uid="{00000000-0005-0000-0000-000036030000}"/>
    <cellStyle name="_10站55载频备用（480742006071902-3）" xfId="865" xr:uid="{00000000-0005-0000-0000-000037030000}"/>
    <cellStyle name="_11 SMGW Price Book for ET" xfId="866" xr:uid="{00000000-0005-0000-0000-000038030000}"/>
    <cellStyle name="_11 SMGW Price Book for ET 2" xfId="867" xr:uid="{00000000-0005-0000-0000-000039030000}"/>
    <cellStyle name="_11 SMGW Price Book for ET 3" xfId="868" xr:uid="{00000000-0005-0000-0000-00003A030000}"/>
    <cellStyle name="_11 SMGW Price Book for ET 4" xfId="869" xr:uid="{00000000-0005-0000-0000-00003B030000}"/>
    <cellStyle name="_11 SMGW Price Book for ET_wimax" xfId="870" xr:uid="{00000000-0005-0000-0000-00003C030000}"/>
    <cellStyle name="_12 MMSC Price Book for ET" xfId="871" xr:uid="{00000000-0005-0000-0000-00003D030000}"/>
    <cellStyle name="_12 MMSC Price Book for ET 2" xfId="872" xr:uid="{00000000-0005-0000-0000-00003E030000}"/>
    <cellStyle name="_12 MMSC Price Book for ET 3" xfId="873" xr:uid="{00000000-0005-0000-0000-00003F030000}"/>
    <cellStyle name="_12 MMSC Price Book for ET 4" xfId="874" xr:uid="{00000000-0005-0000-0000-000040030000}"/>
    <cellStyle name="_12 MMSC Price Book for ET_wimax" xfId="875" xr:uid="{00000000-0005-0000-0000-000041030000}"/>
    <cellStyle name="_125 sites" xfId="876" xr:uid="{00000000-0005-0000-0000-000042030000}"/>
    <cellStyle name="_13 WISG Price Book for ET" xfId="877" xr:uid="{00000000-0005-0000-0000-000043030000}"/>
    <cellStyle name="_13 WISG Price Book for ET 2" xfId="878" xr:uid="{00000000-0005-0000-0000-000044030000}"/>
    <cellStyle name="_13 WISG Price Book for ET 3" xfId="879" xr:uid="{00000000-0005-0000-0000-000045030000}"/>
    <cellStyle name="_13 WISG Price Book for ET 4" xfId="880" xr:uid="{00000000-0005-0000-0000-000046030000}"/>
    <cellStyle name="_13 WISG Price Book for ET_wimax" xfId="881" xr:uid="{00000000-0005-0000-0000-000047030000}"/>
    <cellStyle name="_14 USSD Price Book for ET" xfId="882" xr:uid="{00000000-0005-0000-0000-000048030000}"/>
    <cellStyle name="_14 USSD Price Book for ET 2" xfId="883" xr:uid="{00000000-0005-0000-0000-000049030000}"/>
    <cellStyle name="_14 USSD Price Book for ET 3" xfId="884" xr:uid="{00000000-0005-0000-0000-00004A030000}"/>
    <cellStyle name="_14 USSD Price Book for ET 4" xfId="885" xr:uid="{00000000-0005-0000-0000-00004B030000}"/>
    <cellStyle name="_14 USSD Price Book for ET_wimax" xfId="886" xr:uid="{00000000-0005-0000-0000-00004C030000}"/>
    <cellStyle name="_15 MDSP Price Book for ET" xfId="887" xr:uid="{00000000-0005-0000-0000-00004D030000}"/>
    <cellStyle name="_15 MDSP Price Book for ET 2" xfId="888" xr:uid="{00000000-0005-0000-0000-00004E030000}"/>
    <cellStyle name="_15 MDSP Price Book for ET 3" xfId="889" xr:uid="{00000000-0005-0000-0000-00004F030000}"/>
    <cellStyle name="_15 MDSP Price Book for ET 4" xfId="890" xr:uid="{00000000-0005-0000-0000-000050030000}"/>
    <cellStyle name="_15 MDSP Price Book for ET_wimax" xfId="891" xr:uid="{00000000-0005-0000-0000-000051030000}"/>
    <cellStyle name="_1NodeB" xfId="892" xr:uid="{00000000-0005-0000-0000-000052030000}"/>
    <cellStyle name="_1NodeB汇总" xfId="893" xr:uid="{00000000-0005-0000-0000-000053030000}"/>
    <cellStyle name="_2 LRS" xfId="894" xr:uid="{00000000-0005-0000-0000-000054030000}"/>
    <cellStyle name="_2 LRS 2" xfId="895" xr:uid="{00000000-0005-0000-0000-000055030000}"/>
    <cellStyle name="_20041001 MS&amp;D - RN V2.0 plus V5 - BOM" xfId="896" xr:uid="{00000000-0005-0000-0000-000056030000}"/>
    <cellStyle name="_2004-12-21 Planning_Overview_COL-ECU" xfId="897" xr:uid="{00000000-0005-0000-0000-000057030000}"/>
    <cellStyle name="_2005.05.12_Equipment_Overview_TEM Perú_V03" xfId="898" xr:uid="{00000000-0005-0000-0000-000058030000}"/>
    <cellStyle name="_2005_01_21_Wagner_Business Case for VDF Hungary version Local Company (used for pricing)" xfId="899" xr:uid="{00000000-0005-0000-0000-000059030000}"/>
    <cellStyle name="_2005_02_09_Wagner_Business Case for VDF Hungary_VersionLocalComapany(including staff adaptation)" xfId="900" xr:uid="{00000000-0005-0000-0000-00005A030000}"/>
    <cellStyle name="_2005-01-11 Linked Pricelists" xfId="901" xr:uid="{00000000-0005-0000-0000-00005B030000}"/>
    <cellStyle name="_2005-01-11 Linked Pricelists 2" xfId="902" xr:uid="{00000000-0005-0000-0000-00005C030000}"/>
    <cellStyle name="_2005-02-20 MF Antenas Input from HDietz V1" xfId="903" xr:uid="{00000000-0005-0000-0000-00005D030000}"/>
    <cellStyle name="_2005-02-20 MF Antenas Input from HDietz V2" xfId="904" xr:uid="{00000000-0005-0000-0000-00005E030000}"/>
    <cellStyle name="_2005-02-24_TEM_Final Price List ECU BSS" xfId="905" xr:uid="{00000000-0005-0000-0000-00005F030000}"/>
    <cellStyle name="_2005-05-31 Equipment_Overview_TEM Perú_Scenario 2_V02" xfId="906" xr:uid="{00000000-0005-0000-0000-000060030000}"/>
    <cellStyle name="_2005-06-04 Equipment_Overview_TEM Perú_Scenario 2_V03" xfId="907" xr:uid="{00000000-0005-0000-0000-000061030000}"/>
    <cellStyle name="_2005-06-10 Equipment_Overview_TEM Perú_Scenario 2_2008-2009_V01" xfId="908" xr:uid="{00000000-0005-0000-0000-000062030000}"/>
    <cellStyle name="_2005-10-05_Equipment_Overview_TEM Perú_Red GSM_V01" xfId="909" xr:uid="{00000000-0005-0000-0000-000063030000}"/>
    <cellStyle name="_2005-10-05_Factores_TEM Perú_Red GSM_V01 (2)" xfId="910" xr:uid="{00000000-0005-0000-0000-000064030000}"/>
    <cellStyle name="_2005-10-06 Brenton_DiGi tools1" xfId="911" xr:uid="{00000000-0005-0000-0000-000065030000}"/>
    <cellStyle name="_2005-10-06+TEM+PER+MFile+V16" xfId="912" xr:uid="{00000000-0005-0000-0000-000066030000}"/>
    <cellStyle name="_2005-10-06+TEM+PER+MFile+V16 2" xfId="913" xr:uid="{00000000-0005-0000-0000-000067030000}"/>
    <cellStyle name="_2005-10-08 Brenton_Annex 17 v3  staffing" xfId="914" xr:uid="{00000000-0005-0000-0000-000068030000}"/>
    <cellStyle name="_2005-10-09 Kee Huat_ 3G Maintenance_v0.1" xfId="915" xr:uid="{00000000-0005-0000-0000-000069030000}"/>
    <cellStyle name="_2005-10-09 Kee Huat_ 3G Maintenance_v0.1 2" xfId="916" xr:uid="{00000000-0005-0000-0000-00006A030000}"/>
    <cellStyle name="_2005-10-10 TEM PER MFile V17 SAG" xfId="917" xr:uid="{00000000-0005-0000-0000-00006B030000}"/>
    <cellStyle name="_2005-10-10 TEM PER MFile V17 SAG 2" xfId="918" xr:uid="{00000000-0005-0000-0000-00006C030000}"/>
    <cellStyle name="_2005-10-13 Digi_Managed Service_Model_Year 1 Free of charge_V10" xfId="919" xr:uid="{00000000-0005-0000-0000-00006D030000}"/>
    <cellStyle name="_2005-10-22 Final Overview TEM V2" xfId="920" xr:uid="{00000000-0005-0000-0000-00006E030000}"/>
    <cellStyle name="_2005-10-23+TEM+PER+MFile+V19+sent+to+LC" xfId="921" xr:uid="{00000000-0005-0000-0000-00006F030000}"/>
    <cellStyle name="_2005-10-23+TEM+PER+MFile+V19+sent+to+LC 2" xfId="922" xr:uid="{00000000-0005-0000-0000-000070030000}"/>
    <cellStyle name="_2005-10-31 NDR 80% HR enviado a SAG (antenas duales) V4" xfId="923" xr:uid="{00000000-0005-0000-0000-000071030000}"/>
    <cellStyle name="_2006_05_0013_DRC Nokia_4G" xfId="924" xr:uid="{00000000-0005-0000-0000-000072030000}"/>
    <cellStyle name="_2006-04-19_Discounts_AP_MH(7.1)" xfId="925" xr:uid="{00000000-0005-0000-0000-000073030000}"/>
    <cellStyle name="_2006-04-19_Discounts_AP_MH(7.1) 2" xfId="926" xr:uid="{00000000-0005-0000-0000-000074030000}"/>
    <cellStyle name="_2007 Technical Budget_Ver4_06112006_3 5Mactive_ph16bssprice" xfId="927" xr:uid="{00000000-0005-0000-0000-000075030000}"/>
    <cellStyle name="_2007 Technical Budget_Ver4_06112006_3 5Mactive_ph16bssprice 2" xfId="928" xr:uid="{00000000-0005-0000-0000-000076030000}"/>
    <cellStyle name="_2007 Technical Budget_Ver4_06112006_3 5Mactive_ph16bssprice 2 2" xfId="929" xr:uid="{00000000-0005-0000-0000-000077030000}"/>
    <cellStyle name="_2007 Technical Budget_Ver4_06112006_3 5Mactive_ph16bssprice 3" xfId="930" xr:uid="{00000000-0005-0000-0000-000078030000}"/>
    <cellStyle name="_2007 Training Quotation Template" xfId="931" xr:uid="{00000000-0005-0000-0000-000079030000}"/>
    <cellStyle name="_2007 Training Quotation Template 2" xfId="932" xr:uid="{00000000-0005-0000-0000-00007A030000}"/>
    <cellStyle name="_2007 Training Quotation Template 3" xfId="933" xr:uid="{00000000-0005-0000-0000-00007B030000}"/>
    <cellStyle name="_2007 Training Quotation Template 4" xfId="934" xr:uid="{00000000-0005-0000-0000-00007C030000}"/>
    <cellStyle name="_2007 Training Quotation Template_wimax" xfId="935" xr:uid="{00000000-0005-0000-0000-00007D030000}"/>
    <cellStyle name="_20070420 NSN IMS configuration infomration" xfId="936" xr:uid="{00000000-0005-0000-0000-00007E030000}"/>
    <cellStyle name="_20070508 Shoppinglist FY07-08 Master Vodacom Siemens UTRAN Part w quant_FSe v0.2" xfId="937" xr:uid="{00000000-0005-0000-0000-00007F030000}"/>
    <cellStyle name="_20070508 Shoppinglist FY07-08 Master Vodacom Siemens UTRAN Part w quant_FSe v0.2 2" xfId="938" xr:uid="{00000000-0005-0000-0000-000080030000}"/>
    <cellStyle name="_20070508 Shoppinglist FY07-08 Master Vodacom Siemens UTRAN Part w quant_FSe v0.2_Input" xfId="939" xr:uid="{00000000-0005-0000-0000-000081030000}"/>
    <cellStyle name="_20070523 Shoppinglist FY07-08 Vodacom ver4 0 0 RAN_CORE_NETACT (2)" xfId="940" xr:uid="{00000000-0005-0000-0000-000082030000}"/>
    <cellStyle name="_20070523 Shoppinglist FY07-08 Vodacom ver4 0 0 RAN_CORE_NETACT (2) 2" xfId="941" xr:uid="{00000000-0005-0000-0000-000083030000}"/>
    <cellStyle name="_20070523 Shoppinglist FY07-08 Vodacom ver4 0 0 RAN_CORE_NETACT (2)_Input" xfId="942" xr:uid="{00000000-0005-0000-0000-000084030000}"/>
    <cellStyle name="_20070828 SUN-FSC-IBM  V1 181207" xfId="943" xr:uid="{00000000-0005-0000-0000-000085030000}"/>
    <cellStyle name="_2008 upgrade plans-final" xfId="944" xr:uid="{00000000-0005-0000-0000-000086030000}"/>
    <cellStyle name="_2-2 Cox IMS RfP BC 2007-05-05" xfId="945" xr:uid="{00000000-0005-0000-0000-000087030000}"/>
    <cellStyle name="_25 million CDR per day for MSC-Server - Mobilink" xfId="946" xr:uid="{00000000-0005-0000-0000-000088030000}"/>
    <cellStyle name="_27 IDEA for ET" xfId="947" xr:uid="{00000000-0005-0000-0000-000089030000}"/>
    <cellStyle name="_27 IDEA for ET 2" xfId="948" xr:uid="{00000000-0005-0000-0000-00008A030000}"/>
    <cellStyle name="_27 IDEA for ET 3" xfId="949" xr:uid="{00000000-0005-0000-0000-00008B030000}"/>
    <cellStyle name="_27 IDEA for ET 4" xfId="950" xr:uid="{00000000-0005-0000-0000-00008C030000}"/>
    <cellStyle name="_27 IDEA for ET_wimax" xfId="951" xr:uid="{00000000-0005-0000-0000-00008D030000}"/>
    <cellStyle name="_28-03-2002 SIGMATEL Email" xfId="952" xr:uid="{00000000-0005-0000-0000-00008E030000}"/>
    <cellStyle name="_28-03-2002 SIGMATEL Email 2" xfId="953" xr:uid="{00000000-0005-0000-0000-00008F030000}"/>
    <cellStyle name="_2G BoQ with line items and Quantities_19 4 2006_VB_16 10_EK_17 10 2006_v1 _with updated BSS BoQ" xfId="954" xr:uid="{00000000-0005-0000-0000-000090030000}"/>
    <cellStyle name="_2RNC" xfId="955" xr:uid="{00000000-0005-0000-0000-000091030000}"/>
    <cellStyle name="_2RNC硬件" xfId="956" xr:uid="{00000000-0005-0000-0000-000092030000}"/>
    <cellStyle name="_3 Huawei-MTN 2009 Price Book of  UTRAN V6" xfId="957" xr:uid="{00000000-0005-0000-0000-000093030000}"/>
    <cellStyle name="_3 Huawei-MTN 2009 Price Book of  UTRAN V6 2" xfId="958" xr:uid="{00000000-0005-0000-0000-000094030000}"/>
    <cellStyle name="_3 Huawei-MTN 2009 Price Book of  UTRAN V6 3" xfId="959" xr:uid="{00000000-0005-0000-0000-000095030000}"/>
    <cellStyle name="_3 Huawei-MTN 2009 Price Book of  UTRAN V6 4" xfId="960" xr:uid="{00000000-0005-0000-0000-000096030000}"/>
    <cellStyle name="_3 Huawei-MTN 2009 Price Book of  UTRAN V6_AppendixA1_V2 1 Unprotected MS 95 (2) (2)" xfId="961" xr:uid="{00000000-0005-0000-0000-000097030000}"/>
    <cellStyle name="_3 Huawei-MTN 2009 Price Book of  UTRAN V6_wimax" xfId="962" xr:uid="{00000000-0005-0000-0000-000098030000}"/>
    <cellStyle name="_3 Huawei-MTN December 2008 Price Book of  UTRAN V6" xfId="963" xr:uid="{00000000-0005-0000-0000-000099030000}"/>
    <cellStyle name="_3 Huawei-MTN December 2008 Price Book of  UTRAN V6 2" xfId="964" xr:uid="{00000000-0005-0000-0000-00009A030000}"/>
    <cellStyle name="_3 Huawei-MTN December 2008 Price Book of  UTRAN V6 3" xfId="965" xr:uid="{00000000-0005-0000-0000-00009B030000}"/>
    <cellStyle name="_3 Huawei-MTN December 2008 Price Book of  UTRAN V6 4" xfId="966" xr:uid="{00000000-0005-0000-0000-00009C030000}"/>
    <cellStyle name="_3 Huawei-MTN December 2008 Price Book of  UTRAN V6_AppendixA1_V2 1 Unprotected MS 95 (2) (2)" xfId="967" xr:uid="{00000000-0005-0000-0000-00009D030000}"/>
    <cellStyle name="_3 Huawei-MTN December 2008 Price Book of  UTRAN V6_wimax" xfId="968" xr:uid="{00000000-0005-0000-0000-00009E030000}"/>
    <cellStyle name="_30 12_call centerMy Spread sheet for Avaya" xfId="969" xr:uid="{00000000-0005-0000-0000-00009F030000}"/>
    <cellStyle name="_30 12_call centerMy Spread sheet for Avaya 2" xfId="970" xr:uid="{00000000-0005-0000-0000-0000A0030000}"/>
    <cellStyle name="_3900系列基站配置模型20080705" xfId="971" xr:uid="{00000000-0005-0000-0000-0000A1030000}"/>
    <cellStyle name="_3934920051228011DObjs" xfId="972" xr:uid="{00000000-0005-0000-0000-0000A2030000}"/>
    <cellStyle name="_3G Logistics Cost_v2" xfId="973" xr:uid="{00000000-0005-0000-0000-0000A3030000}"/>
    <cellStyle name="_3G Logistics Cost_v2 2" xfId="974" xr:uid="{00000000-0005-0000-0000-0000A4030000}"/>
    <cellStyle name="_3G PM Costs_v2" xfId="975" xr:uid="{00000000-0005-0000-0000-0000A5030000}"/>
    <cellStyle name="_3G PM Costs_v2 2" xfId="976" xr:uid="{00000000-0005-0000-0000-0000A6030000}"/>
    <cellStyle name="_3G_ RS 381_BOQ_070706" xfId="977" xr:uid="{00000000-0005-0000-0000-0000A7030000}"/>
    <cellStyle name="_3G_Sales_Draft" xfId="978" xr:uid="{00000000-0005-0000-0000-0000A8030000}"/>
    <cellStyle name="_3G_Services_RevE_20041117" xfId="979" xr:uid="{00000000-0005-0000-0000-0000A9030000}"/>
    <cellStyle name="_3G_Services_RevE_20041117 2" xfId="980" xr:uid="{00000000-0005-0000-0000-0000AA030000}"/>
    <cellStyle name="_3M2000" xfId="981" xr:uid="{00000000-0005-0000-0000-0000AB030000}"/>
    <cellStyle name="_3RNC软件" xfId="982" xr:uid="{00000000-0005-0000-0000-0000AC030000}"/>
    <cellStyle name="_4 Huawei-MTN December 2008 Price Book of GSM BTS3900 V6" xfId="983" xr:uid="{00000000-0005-0000-0000-0000AD030000}"/>
    <cellStyle name="_4 Huawei-MTN December 2008 Price Book of GSM BTS3900 V6 2" xfId="984" xr:uid="{00000000-0005-0000-0000-0000AE030000}"/>
    <cellStyle name="_4 Huawei-MTN December 2008 Price Book of GSM BTS3900 V6 3" xfId="985" xr:uid="{00000000-0005-0000-0000-0000AF030000}"/>
    <cellStyle name="_4 Huawei-MTN December 2008 Price Book of GSM BTS3900 V6 4" xfId="986" xr:uid="{00000000-0005-0000-0000-0000B0030000}"/>
    <cellStyle name="_4 Huawei-MTN December 2008 Price Book of GSM BTS3900 V6_（数通提交）MTN Group - 2010 Supplier Price Book Format" xfId="987" xr:uid="{00000000-0005-0000-0000-0000B1030000}"/>
    <cellStyle name="_4 Huawei-MTN December 2008 Price Book of GSM BTS3900 V6_~2093566" xfId="988" xr:uid="{00000000-0005-0000-0000-0000B2030000}"/>
    <cellStyle name="_4 Huawei-MTN December 2008 Price Book of GSM BTS3900 V6_~7617676" xfId="989" xr:uid="{00000000-0005-0000-0000-0000B3030000}"/>
    <cellStyle name="_4 Huawei-MTN December 2008 Price Book of GSM BTS3900 V6_GU PB--fuyujun" xfId="990" xr:uid="{00000000-0005-0000-0000-0000B4030000}"/>
    <cellStyle name="_4 Huawei-MTN December 2008 Price Book of GSM BTS3900 V6_MTN Group - 2010 Supplier Price Book (20100326)" xfId="991" xr:uid="{00000000-0005-0000-0000-0000B5030000}"/>
    <cellStyle name="_4 Huawei-MTN December 2008 Price Book of GSM BTS3900 V6_MTN Group - 2010 Supplier Price Book Format" xfId="992" xr:uid="{00000000-0005-0000-0000-0000B6030000}"/>
    <cellStyle name="_4 Huawei-MTN December 2008 Price Book of GSM BTS3900 V6_MTN Group - 2010 Supplier Price Book Format CN 20100604" xfId="993" xr:uid="{00000000-0005-0000-0000-0000B7030000}"/>
    <cellStyle name="_4 Huawei-MTN December 2008 Price Book of GSM BTS3900 V6_MTN Group - 2010 Supplier Price Book Format V3" xfId="994" xr:uid="{00000000-0005-0000-0000-0000B8030000}"/>
    <cellStyle name="_4 Huawei-MTN December 2008 Price Book of GSM BTS3900 V6_MTN Group - 2010 Supplier Price Book Format（0108 SLA)" xfId="995" xr:uid="{00000000-0005-0000-0000-0000B9030000}"/>
    <cellStyle name="_4 Huawei-MTN December 2008 Price Book of GSM BTS3900 V6_MTN Group - 2010 Supplier Price Book Format_datacom" xfId="996" xr:uid="{00000000-0005-0000-0000-0000BA030000}"/>
    <cellStyle name="_4 Huawei-MTN December 2008 Price Book of GSM BTS3900 V6_MTN Group - 2010 Supplier Price Book Format_services1008" xfId="997" xr:uid="{00000000-0005-0000-0000-0000BB030000}"/>
    <cellStyle name="_4 Huawei-MTN December 2008 Price Book of GSM BTS3900 V6_MTN Group - 2010 Supplier Price Book Format-CN" xfId="998" xr:uid="{00000000-0005-0000-0000-0000BC030000}"/>
    <cellStyle name="_4 Huawei-MTN December 2008 Price Book of GSM BTS3900 V6_MTN Group - 2010 Supplier Price Book Format-GSM20100108" xfId="999" xr:uid="{00000000-0005-0000-0000-0000BD030000}"/>
    <cellStyle name="_4 Huawei-MTN December 2008 Price Book of GSM BTS3900 V6_MTN Group - 2010 Supplier Price Book Format-MW" xfId="1000" xr:uid="{00000000-0005-0000-0000-0000BE030000}"/>
    <cellStyle name="_4 Huawei-MTN December 2008 Price Book of GSM BTS3900 V6_MTN Group - 2010 Supplier Price Book Format-POWER" xfId="1001" xr:uid="{00000000-0005-0000-0000-0000BF030000}"/>
    <cellStyle name="_4 Huawei-MTN December 2008 Price Book of GSM BTS3900 V6_MTN Group - 2010 Supplier Price Book Format-VAS 20100108" xfId="1002" xr:uid="{00000000-0005-0000-0000-0000C0030000}"/>
    <cellStyle name="_4 Huawei-MTN December 2008 Price Book of GSM BTS3900 V6_MTN Group - 2010 Supplier Price Book Format-WiMAX" xfId="1003" xr:uid="{00000000-0005-0000-0000-0000C1030000}"/>
    <cellStyle name="_4 Huawei-MTN December 2008 Price Book of GSM BTS3900 V6_MTN Group - 2010 Supplier Price Book -Training" xfId="1004" xr:uid="{00000000-0005-0000-0000-0000C2030000}"/>
    <cellStyle name="_4 Huawei-MTN December 2008 Price Book of GSM BTS3900 V6_MTN Group 2010 Supplier Price Book Format-UMTS-V1" xfId="1005" xr:uid="{00000000-0005-0000-0000-0000C3030000}"/>
    <cellStyle name="_4 Huawei-MTN December 2008 Price Book of GSM BTS3900 V6_MTN Group PB for SMS expansion(26th July2010) (2)" xfId="1006" xr:uid="{00000000-0005-0000-0000-0000C4030000}"/>
    <cellStyle name="_4 Huawei-MTN December 2008 Price Book of GSM BTS3900 V6_wimax" xfId="1007" xr:uid="{00000000-0005-0000-0000-0000C5030000}"/>
    <cellStyle name="_4M2000" xfId="1008" xr:uid="{00000000-0005-0000-0000-0000C6030000}"/>
    <cellStyle name="_5 Huawei-MTN 2009 Price Book of Datacom V6" xfId="1009" xr:uid="{00000000-0005-0000-0000-0000C7030000}"/>
    <cellStyle name="_5 Huawei-MTN 2009 Price Book of Datacom V6 2" xfId="1010" xr:uid="{00000000-0005-0000-0000-0000C8030000}"/>
    <cellStyle name="_5 Huawei-MTN 2009 Price Book of Datacom V6 3" xfId="1011" xr:uid="{00000000-0005-0000-0000-0000C9030000}"/>
    <cellStyle name="_5 Huawei-MTN 2009 Price Book of Datacom V6 4" xfId="1012" xr:uid="{00000000-0005-0000-0000-0000CA030000}"/>
    <cellStyle name="_5 Huawei-MTN 2009 Price Book of Datacom V6_（数通提交）MTN Group - 2010 Supplier Price Book Format" xfId="1013" xr:uid="{00000000-0005-0000-0000-0000CB030000}"/>
    <cellStyle name="_5 Huawei-MTN 2009 Price Book of Datacom V6_~2093566" xfId="1014" xr:uid="{00000000-0005-0000-0000-0000CC030000}"/>
    <cellStyle name="_5 Huawei-MTN 2009 Price Book of Datacom V6_~7617676" xfId="1015" xr:uid="{00000000-0005-0000-0000-0000CD030000}"/>
    <cellStyle name="_5 Huawei-MTN 2009 Price Book of Datacom V6_GU PB--fuyujun" xfId="1016" xr:uid="{00000000-0005-0000-0000-0000CE030000}"/>
    <cellStyle name="_5 Huawei-MTN 2009 Price Book of Datacom V6_MTN Group - 2010 Supplier Price Book (20100326)" xfId="1017" xr:uid="{00000000-0005-0000-0000-0000CF030000}"/>
    <cellStyle name="_5 Huawei-MTN 2009 Price Book of Datacom V6_MTN Group - 2010 Supplier Price Book Format" xfId="1018" xr:uid="{00000000-0005-0000-0000-0000D0030000}"/>
    <cellStyle name="_5 Huawei-MTN 2009 Price Book of Datacom V6_MTN Group - 2010 Supplier Price Book Format CN 20100604" xfId="1019" xr:uid="{00000000-0005-0000-0000-0000D1030000}"/>
    <cellStyle name="_5 Huawei-MTN 2009 Price Book of Datacom V6_MTN Group - 2010 Supplier Price Book Format V3" xfId="1020" xr:uid="{00000000-0005-0000-0000-0000D2030000}"/>
    <cellStyle name="_5 Huawei-MTN 2009 Price Book of Datacom V6_MTN Group - 2010 Supplier Price Book Format（0108 SLA)" xfId="1021" xr:uid="{00000000-0005-0000-0000-0000D3030000}"/>
    <cellStyle name="_5 Huawei-MTN 2009 Price Book of Datacom V6_MTN Group - 2010 Supplier Price Book Format_datacom" xfId="1022" xr:uid="{00000000-0005-0000-0000-0000D4030000}"/>
    <cellStyle name="_5 Huawei-MTN 2009 Price Book of Datacom V6_MTN Group - 2010 Supplier Price Book Format_services1008" xfId="1023" xr:uid="{00000000-0005-0000-0000-0000D5030000}"/>
    <cellStyle name="_5 Huawei-MTN 2009 Price Book of Datacom V6_MTN Group - 2010 Supplier Price Book Format-CN" xfId="1024" xr:uid="{00000000-0005-0000-0000-0000D6030000}"/>
    <cellStyle name="_5 Huawei-MTN 2009 Price Book of Datacom V6_MTN Group - 2010 Supplier Price Book Format-GSM20100108" xfId="1025" xr:uid="{00000000-0005-0000-0000-0000D7030000}"/>
    <cellStyle name="_5 Huawei-MTN 2009 Price Book of Datacom V6_MTN Group - 2010 Supplier Price Book Format-MW" xfId="1026" xr:uid="{00000000-0005-0000-0000-0000D8030000}"/>
    <cellStyle name="_5 Huawei-MTN 2009 Price Book of Datacom V6_MTN Group - 2010 Supplier Price Book Format-POWER" xfId="1027" xr:uid="{00000000-0005-0000-0000-0000D9030000}"/>
    <cellStyle name="_5 Huawei-MTN 2009 Price Book of Datacom V6_MTN Group - 2010 Supplier Price Book Format-VAS 20100108" xfId="1028" xr:uid="{00000000-0005-0000-0000-0000DA030000}"/>
    <cellStyle name="_5 Huawei-MTN 2009 Price Book of Datacom V6_MTN Group - 2010 Supplier Price Book Format-WiMAX" xfId="1029" xr:uid="{00000000-0005-0000-0000-0000DB030000}"/>
    <cellStyle name="_5 Huawei-MTN 2009 Price Book of Datacom V6_MTN Group - 2010 Supplier Price Book -Training" xfId="1030" xr:uid="{00000000-0005-0000-0000-0000DC030000}"/>
    <cellStyle name="_5 Huawei-MTN 2009 Price Book of Datacom V6_MTN Group 2010 Supplier Price Book Format-UMTS-V1" xfId="1031" xr:uid="{00000000-0005-0000-0000-0000DD030000}"/>
    <cellStyle name="_5 Huawei-MTN 2009 Price Book of Datacom V6_MTN Group PB for SMS expansion(26th July2010) (2)" xfId="1032" xr:uid="{00000000-0005-0000-0000-0000DE030000}"/>
    <cellStyle name="_5 Huawei-MTN 2009 Price Book of Datacom V6_wimax" xfId="1033" xr:uid="{00000000-0005-0000-0000-0000DF030000}"/>
    <cellStyle name="_5 Yr  Radio Network Plng  Assumption_Rev 2" xfId="1034" xr:uid="{00000000-0005-0000-0000-0000E0030000}"/>
    <cellStyle name="_5 Yr  Radio Network Plng  Assumption_Rev 2 2" xfId="1035" xr:uid="{00000000-0005-0000-0000-0000E1030000}"/>
    <cellStyle name="_5 Yr. Radio Network Plng. Assumption_2007_REV1" xfId="1036" xr:uid="{00000000-0005-0000-0000-0000E2030000}"/>
    <cellStyle name="_5 Yr. Radio Network Plng. Assumption_2007_REV1 2" xfId="1037" xr:uid="{00000000-0005-0000-0000-0000E3030000}"/>
    <cellStyle name="_6 Huawei-MTN 2009 Price Book of Microwave V6" xfId="1038" xr:uid="{00000000-0005-0000-0000-0000E4030000}"/>
    <cellStyle name="_6 Huawei-MTN 2009 Price Book of Microwave V6 2" xfId="1039" xr:uid="{00000000-0005-0000-0000-0000E5030000}"/>
    <cellStyle name="_6 Huawei-MTN 2009 Price Book of Microwave V6 3" xfId="1040" xr:uid="{00000000-0005-0000-0000-0000E6030000}"/>
    <cellStyle name="_6 Huawei-MTN 2009 Price Book of Microwave V6 4" xfId="1041" xr:uid="{00000000-0005-0000-0000-0000E7030000}"/>
    <cellStyle name="_6 Huawei-MTN 2009 Price Book of Microwave V6_AppendixA1_V2 1 Unprotected MS 95 (2) (2)" xfId="1042" xr:uid="{00000000-0005-0000-0000-0000E8030000}"/>
    <cellStyle name="_6 Huawei-MTN 2009 Price Book of Microwave V6_wimax" xfId="1043" xr:uid="{00000000-0005-0000-0000-0000E9030000}"/>
    <cellStyle name="_7 Huawei-MTN 2009 Price Book of Optical transmission V6" xfId="1044" xr:uid="{00000000-0005-0000-0000-0000EA030000}"/>
    <cellStyle name="_7 Huawei-MTN 2009 Price Book of Optical transmission V6 2" xfId="1045" xr:uid="{00000000-0005-0000-0000-0000EB030000}"/>
    <cellStyle name="_7 Huawei-MTN 2009 Price Book of Optical transmission V6 3" xfId="1046" xr:uid="{00000000-0005-0000-0000-0000EC030000}"/>
    <cellStyle name="_7 Huawei-MTN 2009 Price Book of Optical transmission V6 4" xfId="1047" xr:uid="{00000000-0005-0000-0000-0000ED030000}"/>
    <cellStyle name="_7 Huawei-MTN 2009 Price Book of Optical transmission V6_（数通提交）MTN Group - 2010 Supplier Price Book Format" xfId="1048" xr:uid="{00000000-0005-0000-0000-0000EE030000}"/>
    <cellStyle name="_7 Huawei-MTN 2009 Price Book of Optical transmission V6_~2093566" xfId="1049" xr:uid="{00000000-0005-0000-0000-0000EF030000}"/>
    <cellStyle name="_7 Huawei-MTN 2009 Price Book of Optical transmission V6_~7617676" xfId="1050" xr:uid="{00000000-0005-0000-0000-0000F0030000}"/>
    <cellStyle name="_7 Huawei-MTN 2009 Price Book of Optical transmission V6_GU PB--fuyujun" xfId="1051" xr:uid="{00000000-0005-0000-0000-0000F1030000}"/>
    <cellStyle name="_7 Huawei-MTN 2009 Price Book of Optical transmission V6_MTN Group - 2010 Supplier Price Book (20100326)" xfId="1052" xr:uid="{00000000-0005-0000-0000-0000F2030000}"/>
    <cellStyle name="_7 Huawei-MTN 2009 Price Book of Optical transmission V6_MTN Group - 2010 Supplier Price Book Format" xfId="1053" xr:uid="{00000000-0005-0000-0000-0000F3030000}"/>
    <cellStyle name="_7 Huawei-MTN 2009 Price Book of Optical transmission V6_MTN Group - 2010 Supplier Price Book Format CN 20100604" xfId="1054" xr:uid="{00000000-0005-0000-0000-0000F4030000}"/>
    <cellStyle name="_7 Huawei-MTN 2009 Price Book of Optical transmission V6_MTN Group - 2010 Supplier Price Book Format V3" xfId="1055" xr:uid="{00000000-0005-0000-0000-0000F5030000}"/>
    <cellStyle name="_7 Huawei-MTN 2009 Price Book of Optical transmission V6_MTN Group - 2010 Supplier Price Book Format（0108 SLA)" xfId="1056" xr:uid="{00000000-0005-0000-0000-0000F6030000}"/>
    <cellStyle name="_7 Huawei-MTN 2009 Price Book of Optical transmission V6_MTN Group - 2010 Supplier Price Book Format_datacom" xfId="1057" xr:uid="{00000000-0005-0000-0000-0000F7030000}"/>
    <cellStyle name="_7 Huawei-MTN 2009 Price Book of Optical transmission V6_MTN Group - 2010 Supplier Price Book Format_services1008" xfId="1058" xr:uid="{00000000-0005-0000-0000-0000F8030000}"/>
    <cellStyle name="_7 Huawei-MTN 2009 Price Book of Optical transmission V6_MTN Group - 2010 Supplier Price Book Format-CN" xfId="1059" xr:uid="{00000000-0005-0000-0000-0000F9030000}"/>
    <cellStyle name="_7 Huawei-MTN 2009 Price Book of Optical transmission V6_MTN Group - 2010 Supplier Price Book Format-GSM20100108" xfId="1060" xr:uid="{00000000-0005-0000-0000-0000FA030000}"/>
    <cellStyle name="_7 Huawei-MTN 2009 Price Book of Optical transmission V6_MTN Group - 2010 Supplier Price Book Format-MW" xfId="1061" xr:uid="{00000000-0005-0000-0000-0000FB030000}"/>
    <cellStyle name="_7 Huawei-MTN 2009 Price Book of Optical transmission V6_MTN Group - 2010 Supplier Price Book Format-POWER" xfId="1062" xr:uid="{00000000-0005-0000-0000-0000FC030000}"/>
    <cellStyle name="_7 Huawei-MTN 2009 Price Book of Optical transmission V6_MTN Group - 2010 Supplier Price Book Format-VAS 20100108" xfId="1063" xr:uid="{00000000-0005-0000-0000-0000FD030000}"/>
    <cellStyle name="_7 Huawei-MTN 2009 Price Book of Optical transmission V6_MTN Group - 2010 Supplier Price Book Format-WiMAX" xfId="1064" xr:uid="{00000000-0005-0000-0000-0000FE030000}"/>
    <cellStyle name="_7 Huawei-MTN 2009 Price Book of Optical transmission V6_MTN Group - 2010 Supplier Price Book -Training" xfId="1065" xr:uid="{00000000-0005-0000-0000-0000FF030000}"/>
    <cellStyle name="_7 Huawei-MTN 2009 Price Book of Optical transmission V6_MTN Group 2010 Supplier Price Book Format-UMTS-V1" xfId="1066" xr:uid="{00000000-0005-0000-0000-000000040000}"/>
    <cellStyle name="_7 Huawei-MTN 2009 Price Book of Optical transmission V6_MTN Group PB for SMS expansion(26th July2010) (2)" xfId="1067" xr:uid="{00000000-0005-0000-0000-000001040000}"/>
    <cellStyle name="_7 Huawei-MTN 2009 Price Book of Optical transmission V6_wimax" xfId="1068" xr:uid="{00000000-0005-0000-0000-000002040000}"/>
    <cellStyle name="_70312-PHI-GLOBE-IMS-offer CS" xfId="1069" xr:uid="{00000000-0005-0000-0000-000003040000}"/>
    <cellStyle name="_8 Huawei-MTN 2009 Price Book of PTN V6" xfId="1070" xr:uid="{00000000-0005-0000-0000-000004040000}"/>
    <cellStyle name="_8 Huawei-MTN 2009 Price Book of PTN V6 2" xfId="1071" xr:uid="{00000000-0005-0000-0000-000005040000}"/>
    <cellStyle name="_8 Huawei-MTN 2009 Price Book of PTN V6 3" xfId="1072" xr:uid="{00000000-0005-0000-0000-000006040000}"/>
    <cellStyle name="_8 Huawei-MTN 2009 Price Book of PTN V6 4" xfId="1073" xr:uid="{00000000-0005-0000-0000-000007040000}"/>
    <cellStyle name="_8 Huawei-MTN 2009 Price Book of PTN V6_（数通提交）MTN Group - 2010 Supplier Price Book Format" xfId="1074" xr:uid="{00000000-0005-0000-0000-000008040000}"/>
    <cellStyle name="_8 Huawei-MTN 2009 Price Book of PTN V6_~2093566" xfId="1075" xr:uid="{00000000-0005-0000-0000-000009040000}"/>
    <cellStyle name="_8 Huawei-MTN 2009 Price Book of PTN V6_~7617676" xfId="1076" xr:uid="{00000000-0005-0000-0000-00000A040000}"/>
    <cellStyle name="_8 Huawei-MTN 2009 Price Book of PTN V6_GU PB--fuyujun" xfId="1077" xr:uid="{00000000-0005-0000-0000-00000B040000}"/>
    <cellStyle name="_8 Huawei-MTN 2009 Price Book of PTN V6_MTN Group - 2010 Supplier Price Book (20100326)" xfId="1078" xr:uid="{00000000-0005-0000-0000-00000C040000}"/>
    <cellStyle name="_8 Huawei-MTN 2009 Price Book of PTN V6_MTN Group - 2010 Supplier Price Book Format" xfId="1079" xr:uid="{00000000-0005-0000-0000-00000D040000}"/>
    <cellStyle name="_8 Huawei-MTN 2009 Price Book of PTN V6_MTN Group - 2010 Supplier Price Book Format CN 20100604" xfId="1080" xr:uid="{00000000-0005-0000-0000-00000E040000}"/>
    <cellStyle name="_8 Huawei-MTN 2009 Price Book of PTN V6_MTN Group - 2010 Supplier Price Book Format V3" xfId="1081" xr:uid="{00000000-0005-0000-0000-00000F040000}"/>
    <cellStyle name="_8 Huawei-MTN 2009 Price Book of PTN V6_MTN Group - 2010 Supplier Price Book Format（0108 SLA)" xfId="1082" xr:uid="{00000000-0005-0000-0000-000010040000}"/>
    <cellStyle name="_8 Huawei-MTN 2009 Price Book of PTN V6_MTN Group - 2010 Supplier Price Book Format_datacom" xfId="1083" xr:uid="{00000000-0005-0000-0000-000011040000}"/>
    <cellStyle name="_8 Huawei-MTN 2009 Price Book of PTN V6_MTN Group - 2010 Supplier Price Book Format_services1008" xfId="1084" xr:uid="{00000000-0005-0000-0000-000012040000}"/>
    <cellStyle name="_8 Huawei-MTN 2009 Price Book of PTN V6_MTN Group - 2010 Supplier Price Book Format-CN" xfId="1085" xr:uid="{00000000-0005-0000-0000-000013040000}"/>
    <cellStyle name="_8 Huawei-MTN 2009 Price Book of PTN V6_MTN Group - 2010 Supplier Price Book Format-GSM20100108" xfId="1086" xr:uid="{00000000-0005-0000-0000-000014040000}"/>
    <cellStyle name="_8 Huawei-MTN 2009 Price Book of PTN V6_MTN Group - 2010 Supplier Price Book Format-MW" xfId="1087" xr:uid="{00000000-0005-0000-0000-000015040000}"/>
    <cellStyle name="_8 Huawei-MTN 2009 Price Book of PTN V6_MTN Group - 2010 Supplier Price Book Format-POWER" xfId="1088" xr:uid="{00000000-0005-0000-0000-000016040000}"/>
    <cellStyle name="_8 Huawei-MTN 2009 Price Book of PTN V6_MTN Group - 2010 Supplier Price Book Format-VAS 20100108" xfId="1089" xr:uid="{00000000-0005-0000-0000-000017040000}"/>
    <cellStyle name="_8 Huawei-MTN 2009 Price Book of PTN V6_MTN Group - 2010 Supplier Price Book Format-WiMAX" xfId="1090" xr:uid="{00000000-0005-0000-0000-000018040000}"/>
    <cellStyle name="_8 Huawei-MTN 2009 Price Book of PTN V6_MTN Group - 2010 Supplier Price Book -Training" xfId="1091" xr:uid="{00000000-0005-0000-0000-000019040000}"/>
    <cellStyle name="_8 Huawei-MTN 2009 Price Book of PTN V6_MTN Group 2010 Supplier Price Book Format-UMTS-V1" xfId="1092" xr:uid="{00000000-0005-0000-0000-00001A040000}"/>
    <cellStyle name="_8 Huawei-MTN 2009 Price Book of PTN V6_MTN Group PB for SMS expansion(26th July2010) (2)" xfId="1093" xr:uid="{00000000-0005-0000-0000-00001B040000}"/>
    <cellStyle name="_8 Huawei-MTN 2009 Price Book of PTN V6_wimax" xfId="1094" xr:uid="{00000000-0005-0000-0000-00001C040000}"/>
    <cellStyle name="_9.28----附表1" xfId="1095" xr:uid="{00000000-0005-0000-0000-00001D040000}"/>
    <cellStyle name="_A-7 System Price Power Supply Ver5 Rev2" xfId="1096" xr:uid="{00000000-0005-0000-0000-00001E040000}"/>
    <cellStyle name="_ACMEPackets_v1 0kjf" xfId="1097" xr:uid="{00000000-0005-0000-0000-00001F040000}"/>
    <cellStyle name="_Add OEM Equipment for budgetary DSO offer" xfId="1098" xr:uid="{00000000-0005-0000-0000-000020040000}"/>
    <cellStyle name="_Advan_New_House HSSd_ext_v0.2" xfId="1099" xr:uid="{00000000-0005-0000-0000-000021040000}"/>
    <cellStyle name="_Advanced Newhouse @com HSSd+MPM_CSDM_FU_Pricing - v0 2" xfId="1100" xr:uid="{00000000-0005-0000-0000-000022040000}"/>
    <cellStyle name="_Advanced Newhouse @com HSSd+MPM_CSDM_FU_Pricing - v0 2 2" xfId="1101" xr:uid="{00000000-0005-0000-0000-000023040000}"/>
    <cellStyle name="_Analysis of projects not yet committed-2" xfId="1102" xr:uid="{00000000-0005-0000-0000-000024040000}"/>
    <cellStyle name="_Anexo 2 - Plantilla Radio Diligenciado V4.2" xfId="1103" xr:uid="{00000000-0005-0000-0000-000025040000}"/>
    <cellStyle name="_Anexo 2.2 - Cantidades, Precios y capacidades BTS por año COLOMBIA" xfId="1104" xr:uid="{00000000-0005-0000-0000-000026040000}"/>
    <cellStyle name="_Anexo 2.2 - Cantidades, Precios y capacidades BTS por año ECUADOR" xfId="1105" xr:uid="{00000000-0005-0000-0000-000027040000}"/>
    <cellStyle name="_Anexo 2.2 - Cantidades, Precios y capacidades BTS por año PERU" xfId="1106" xr:uid="{00000000-0005-0000-0000-000028040000}"/>
    <cellStyle name="_Anexo 2.2 - Cantidades, Precios y capacidades BTS por año VENEZUELA" xfId="1107" xr:uid="{00000000-0005-0000-0000-000029040000}"/>
    <cellStyle name="_Anexo 3.1.b - Precios MSC &amp; BSC &amp; TRAU COLOMBIA" xfId="1108" xr:uid="{00000000-0005-0000-0000-00002A040000}"/>
    <cellStyle name="_Anexo 3.1.b - Precios MSC &amp; BSC &amp; TRAU ECUADOR" xfId="1109" xr:uid="{00000000-0005-0000-0000-00002B040000}"/>
    <cellStyle name="_Anexo 3.1.b - Precios MSC &amp; BSC &amp; TRAU PERU" xfId="1110" xr:uid="{00000000-0005-0000-0000-00002C040000}"/>
    <cellStyle name="_Anexo 3.1.b - Precios MSC &amp; BSC &amp; TRAU VENEZUELA" xfId="1111" xr:uid="{00000000-0005-0000-0000-00002D040000}"/>
    <cellStyle name="_Anexo 9.1  Precios unitarios de equipos_BSS_GSM3" xfId="1112" xr:uid="{00000000-0005-0000-0000-00002E040000}"/>
    <cellStyle name="_Anexo 9.2 Precios unitarios de equipos NSS_GSM_22" xfId="1113" xr:uid="{00000000-0005-0000-0000-00002F040000}"/>
    <cellStyle name="_Annex 21 - Price Summary_21112005" xfId="1114" xr:uid="{00000000-0005-0000-0000-000030040000}"/>
    <cellStyle name="_Annex 21 - Price Summary_21112005 2" xfId="1115" xr:uid="{00000000-0005-0000-0000-000031040000}"/>
    <cellStyle name="_Annex E - Price List 010506 v1.0" xfId="1116" xr:uid="{00000000-0005-0000-0000-000032040000}"/>
    <cellStyle name="_Annex E - Price List 010506 v1.0 2" xfId="1117" xr:uid="{00000000-0005-0000-0000-000033040000}"/>
    <cellStyle name="_Annexure 1 - Nokia Offer 9 Circels 4th September 2006" xfId="1118" xr:uid="{00000000-0005-0000-0000-000034040000}"/>
    <cellStyle name="_Antennas" xfId="1119" xr:uid="{00000000-0005-0000-0000-000035040000}"/>
    <cellStyle name="_App 1 - Product Pricing" xfId="1120" xr:uid="{00000000-0005-0000-0000-000036040000}"/>
    <cellStyle name="_Arbeitstabelle" xfId="1121" xr:uid="{00000000-0005-0000-0000-000037040000}"/>
    <cellStyle name="_Areeba Ip Dispatcher - Small 0308007 V2-Split cost price" xfId="1122" xr:uid="{00000000-0005-0000-0000-000038040000}"/>
    <cellStyle name="_Areeba RFQ 01 2008 V1 ( IN 5, CIA,Corba,Bonus,In 17,TestBed without maintenance" xfId="1123" xr:uid="{00000000-0005-0000-0000-000039040000}"/>
    <cellStyle name="_Areeba RFQ 16 08 2007 USD V2 ( IN 5 + 500K Sub+Campus Cluster+Corba API+3G+Cascade ch+Bonus+Training) V2" xfId="1124" xr:uid="{00000000-0005-0000-0000-00003A040000}"/>
    <cellStyle name="_AS_config_Version 3" xfId="1125" xr:uid="{00000000-0005-0000-0000-00003B040000}"/>
    <cellStyle name="_AS_config_Version 3- Final Version" xfId="1126" xr:uid="{00000000-0005-0000-0000-00003C040000}"/>
    <cellStyle name="_AS_config_Version 388" xfId="1127" xr:uid="{00000000-0005-0000-0000-00003D040000}"/>
    <cellStyle name="_As-Is Monthly Estimate 13May2009" xfId="1128" xr:uid="{00000000-0005-0000-0000-00003E040000}"/>
    <cellStyle name="_Assumption register_Generic_HR (1)" xfId="1129" xr:uid="{00000000-0005-0000-0000-00003F040000}"/>
    <cellStyle name="_A桂林RASYS" xfId="1130" xr:uid="{00000000-0005-0000-0000-000040040000}"/>
    <cellStyle name="_A百色RASYS" xfId="1131" xr:uid="{00000000-0005-0000-0000-000041040000}"/>
    <cellStyle name="_A防城港RASYS" xfId="1132" xr:uid="{00000000-0005-0000-0000-000042040000}"/>
    <cellStyle name="_B-4 Summary of System Price Transmission" xfId="1133" xr:uid="{00000000-0005-0000-0000-000043040000}"/>
    <cellStyle name="_Bangalink Training" xfId="1134" xr:uid="{00000000-0005-0000-0000-000044040000}"/>
    <cellStyle name="_Banglalink" xfId="1135" xr:uid="{00000000-0005-0000-0000-000045040000}"/>
    <cellStyle name="_Banglalink HWS Price 4 WEEK RR- Pricing to Account" xfId="1136" xr:uid="{00000000-0005-0000-0000-000046040000}"/>
    <cellStyle name="_Banglalink Logistics Costing_230206" xfId="1137" xr:uid="{00000000-0005-0000-0000-000047040000}"/>
    <cellStyle name="_Banglalink_Format-Makro" xfId="1138" xr:uid="{00000000-0005-0000-0000-000048040000}"/>
    <cellStyle name="_Banglalink_Input" xfId="1139" xr:uid="{00000000-0005-0000-0000-000049040000}"/>
    <cellStyle name="_BC - TWC 240 hiQ 60k (06 29 06)" xfId="1140" xr:uid="{00000000-0005-0000-0000-00004A040000}"/>
    <cellStyle name="_BC COX MPM-CSDM Lab 2007 12 11" xfId="1141" xr:uid="{00000000-0005-0000-0000-00004B040000}"/>
    <cellStyle name="_BC Konfig Teil 3 iNUM" xfId="1142" xr:uid="{00000000-0005-0000-0000-00004C040000}"/>
    <cellStyle name="_BC Verizon Telecom IMS Global.v2" xfId="1143" xr:uid="{00000000-0005-0000-0000-00004D040000}"/>
    <cellStyle name="_BC Verizon Telecom IMS Global.v2 2" xfId="1144" xr:uid="{00000000-0005-0000-0000-00004E040000}"/>
    <cellStyle name="_Bharti Saudi OSS BoQ v4.0" xfId="1145" xr:uid="{00000000-0005-0000-0000-00004F040000}"/>
    <cellStyle name="_Bharti Saudi OSS BoQ v4.0 2" xfId="1146" xr:uid="{00000000-0005-0000-0000-000050040000}"/>
    <cellStyle name="_Bharti_KSA_UCS_GLP v2 0(6dec206) _jw" xfId="1147" xr:uid="{00000000-0005-0000-0000-000051040000}"/>
    <cellStyle name="_Bharti_KSA_UCS_GLP v2 0(6dec206) _jw 2" xfId="1148" xr:uid="{00000000-0005-0000-0000-000052040000}"/>
    <cellStyle name="_BHIS HSSc_to_HSSd_upgrade (2)" xfId="1149" xr:uid="{00000000-0005-0000-0000-000053040000}"/>
    <cellStyle name="_BHIS HSSc_to_HSSd_upgrade Rev 2" xfId="1150" xr:uid="{00000000-0005-0000-0000-000054040000}"/>
    <cellStyle name="_BidDirective_MTN Rural-Tel-JS-V3" xfId="1151" xr:uid="{00000000-0005-0000-0000-000055040000}"/>
    <cellStyle name="_Bill of Material_name_date_version" xfId="1152" xr:uid="{00000000-0005-0000-0000-000056040000}"/>
    <cellStyle name="_Bill of Material_name_date_version 2" xfId="1153" xr:uid="{00000000-0005-0000-0000-000057040000}"/>
    <cellStyle name="_Book1" xfId="1154" xr:uid="{00000000-0005-0000-0000-000058040000}"/>
    <cellStyle name="_Book1 (4)" xfId="1155" xr:uid="{00000000-0005-0000-0000-000059040000}"/>
    <cellStyle name="_Book1 (4)_1" xfId="1156" xr:uid="{00000000-0005-0000-0000-00005A040000}"/>
    <cellStyle name="_Book1 (42)" xfId="1157" xr:uid="{00000000-0005-0000-0000-00005B040000}"/>
    <cellStyle name="_Book1 (5)" xfId="1158" xr:uid="{00000000-0005-0000-0000-00005C040000}"/>
    <cellStyle name="_Book1 2" xfId="1159" xr:uid="{00000000-0005-0000-0000-00005D040000}"/>
    <cellStyle name="_Book1_1" xfId="1160" xr:uid="{00000000-0005-0000-0000-00005E040000}"/>
    <cellStyle name="_Book1_1 2" xfId="1161" xr:uid="{00000000-0005-0000-0000-00005F040000}"/>
    <cellStyle name="_Book1_Areeba RFQ 01 2008 V1 ( IN 5, CIA,Corba,Bonus,In 17,TestBed without maintenance" xfId="1162" xr:uid="{00000000-0005-0000-0000-000060040000}"/>
    <cellStyle name="_Book1_Areeba RFQ 16 08 2007 USD V2 ( IN 5 + 500K Sub+Campus Cluster+Corba API+3G+Cascade ch+Bonus+Training) V2" xfId="1163" xr:uid="{00000000-0005-0000-0000-000061040000}"/>
    <cellStyle name="_Book1_Sample Pricing Input Sheet  (4)" xfId="1164" xr:uid="{00000000-0005-0000-0000-000062040000}"/>
    <cellStyle name="_Book2" xfId="1165" xr:uid="{00000000-0005-0000-0000-000063040000}"/>
    <cellStyle name="_Book2 (4)" xfId="1166" xr:uid="{00000000-0005-0000-0000-000064040000}"/>
    <cellStyle name="_Book2 2" xfId="1167" xr:uid="{00000000-0005-0000-0000-000065040000}"/>
    <cellStyle name="_Book2 3" xfId="1168" xr:uid="{00000000-0005-0000-0000-000066040000}"/>
    <cellStyle name="_Book2_Analysis of projects not yet committed-2" xfId="1169" xr:uid="{00000000-0005-0000-0000-000067040000}"/>
    <cellStyle name="_Book2_azu" xfId="1170" xr:uid="{00000000-0005-0000-0000-000068040000}"/>
    <cellStyle name="_Book2_Book1 (39)" xfId="1171" xr:uid="{00000000-0005-0000-0000-000069040000}"/>
    <cellStyle name="_Book2_Book2 (3)" xfId="1172" xr:uid="{00000000-0005-0000-0000-00006A040000}"/>
    <cellStyle name="_Book2_Book4" xfId="1173" xr:uid="{00000000-0005-0000-0000-00006B040000}"/>
    <cellStyle name="_Book2_Book4m" xfId="1174" xr:uid="{00000000-0005-0000-0000-00006C040000}"/>
    <cellStyle name="_Book2_Capex Unspent Analysis as at 20th September 2006" xfId="1175" xr:uid="{00000000-0005-0000-0000-00006D040000}"/>
    <cellStyle name="_Book2_consolidate schedule" xfId="1176" xr:uid="{00000000-0005-0000-0000-00006E040000}"/>
    <cellStyle name="_Book2_Copy of capital project status update- 12 march steercom UPDATED (project review meeting)" xfId="1177" xr:uid="{00000000-0005-0000-0000-00006F040000}"/>
    <cellStyle name="_Book2_FY08 NWG Capex Projects Financial Status as at 31st May 2008" xfId="1178" xr:uid="{00000000-0005-0000-0000-000070040000}"/>
    <cellStyle name="_Book2_Supporting Tables - FY07 4th Quarter Capex Expenditure Information Paper" xfId="1179" xr:uid="{00000000-0005-0000-0000-000071040000}"/>
    <cellStyle name="_Book2_Version 5- 2006-Report" xfId="1180" xr:uid="{00000000-0005-0000-0000-000072040000}"/>
    <cellStyle name="_Book2_Version 8 - 2006-Report1" xfId="1181" xr:uid="{00000000-0005-0000-0000-000073040000}"/>
    <cellStyle name="_Book2_Xl0000056" xfId="1182" xr:uid="{00000000-0005-0000-0000-000074040000}"/>
    <cellStyle name="_Book3 (10)" xfId="1183" xr:uid="{00000000-0005-0000-0000-000075040000}"/>
    <cellStyle name="_Book3 (2)" xfId="1184" xr:uid="{00000000-0005-0000-0000-000076040000}"/>
    <cellStyle name="_Book4" xfId="1185" xr:uid="{00000000-0005-0000-0000-000077040000}"/>
    <cellStyle name="_Book5" xfId="1186" xr:uid="{00000000-0005-0000-0000-000078040000}"/>
    <cellStyle name="_Book5 (7)" xfId="1187" xr:uid="{00000000-0005-0000-0000-000079040000}"/>
    <cellStyle name="_Book8 Q1 in Alex" xfId="1188" xr:uid="{00000000-0005-0000-0000-00007A040000}"/>
    <cellStyle name="_Book9 Q2 in Alex" xfId="1189" xr:uid="{00000000-0005-0000-0000-00007B040000}"/>
    <cellStyle name="_BoQ Items" xfId="1190" xr:uid="{00000000-0005-0000-0000-00007C040000}"/>
    <cellStyle name="_BOQ to Thailand" xfId="1191" xr:uid="{00000000-0005-0000-0000-00007D040000}"/>
    <cellStyle name="_BoQ_Banglalink_R4_V1_22052006" xfId="1192" xr:uid="{00000000-0005-0000-0000-00007E040000}"/>
    <cellStyle name="_BoQ_Bharti_Proj 2G_V5_07032006" xfId="1193" xr:uid="{00000000-0005-0000-0000-00007F040000}"/>
    <cellStyle name="_BOQ_MW_final" xfId="1194" xr:uid="{00000000-0005-0000-0000-000080040000}"/>
    <cellStyle name="_BOQ_MW_final 2" xfId="1195" xr:uid="{00000000-0005-0000-0000-000081040000}"/>
    <cellStyle name="_BOT2.1" xfId="1196" xr:uid="{00000000-0005-0000-0000-000082040000}"/>
    <cellStyle name="_BotswTelecom - VAS BoQ &amp; dim" xfId="1197" xr:uid="{00000000-0005-0000-0000-000083040000}"/>
    <cellStyle name="_BotswTelecom - VAS BoQ &amp; dim 2" xfId="1198" xr:uid="{00000000-0005-0000-0000-000084040000}"/>
    <cellStyle name="_BSC3i 660 -Uganda" xfId="1199" xr:uid="{00000000-0005-0000-0000-000085040000}"/>
    <cellStyle name="_BSC6600报价模板20060319001" xfId="1200" xr:uid="{00000000-0005-0000-0000-000086040000}"/>
    <cellStyle name="_BSC6680报价模型（对比四川搬迁）" xfId="1201" xr:uid="{00000000-0005-0000-0000-000087040000}"/>
    <cellStyle name="_BSNL BoQ v1" xfId="1202" xr:uid="{00000000-0005-0000-0000-000088040000}"/>
    <cellStyle name="_BSNL BoQ_0506" xfId="1203" xr:uid="{00000000-0005-0000-0000-000089040000}"/>
    <cellStyle name="_BSNL BoQ_2205_23.5.2006 EK" xfId="1204" xr:uid="{00000000-0005-0000-0000-00008A040000}"/>
    <cellStyle name="_BSNL CORE BoQ_2105_22.5.2006 EK" xfId="1205" xr:uid="{00000000-0005-0000-0000-00008B040000}"/>
    <cellStyle name="_BSNL_MSS-MGW_23.5.2006" xfId="1206" xr:uid="{00000000-0005-0000-0000-00008C040000}"/>
    <cellStyle name="_BSNL-Testbed-20060519_28.5.2006 EK V2" xfId="1207" xr:uid="{00000000-0005-0000-0000-00008D040000}"/>
    <cellStyle name="_BSNL-Testbed-20060519_28.5.2006 EK V2 2" xfId="1208" xr:uid="{00000000-0005-0000-0000-00008E040000}"/>
    <cellStyle name="_BSS  Updated Pricing" xfId="1209" xr:uid="{00000000-0005-0000-0000-00008F040000}"/>
    <cellStyle name="_BSS location all vendor_Phase1_Cisco_LOM-ver2" xfId="1210" xr:uid="{00000000-0005-0000-0000-000090040000}"/>
    <cellStyle name="_BSS Pricing" xfId="1211" xr:uid="{00000000-0005-0000-0000-000091040000}"/>
    <cellStyle name="_BTC 40K VMS IVR and RBT" xfId="1212" xr:uid="{00000000-0005-0000-0000-000092040000}"/>
    <cellStyle name="_BTC 40K VMS IVR and RBT 2" xfId="1213" xr:uid="{00000000-0005-0000-0000-000093040000}"/>
    <cellStyle name="_BTC RAN BOQ_v02" xfId="1214" xr:uid="{00000000-0005-0000-0000-000094040000}"/>
    <cellStyle name="_BTC RAN BOQ_v02 2" xfId="1215" xr:uid="{00000000-0005-0000-0000-000095040000}"/>
    <cellStyle name="_BTS+Power+AccessTRS 2006 07 25" xfId="1216" xr:uid="{00000000-0005-0000-0000-000096040000}"/>
    <cellStyle name="_BTS3012AE pricebook-old price" xfId="1217" xr:uid="{00000000-0005-0000-0000-000097040000}"/>
    <cellStyle name="_BTS3012AE pricebook-old price 2" xfId="1218" xr:uid="{00000000-0005-0000-0000-000098040000}"/>
    <cellStyle name="_BTS3012AE pricebook-old price 3" xfId="1219" xr:uid="{00000000-0005-0000-0000-000099040000}"/>
    <cellStyle name="_BTS3012AE pricebook-old price 4" xfId="1220" xr:uid="{00000000-0005-0000-0000-00009A040000}"/>
    <cellStyle name="_BTS3012AE pricebook-old price_AppendixA1_V2 1 Unprotected MS 95 (2) (2)" xfId="1221" xr:uid="{00000000-0005-0000-0000-00009B040000}"/>
    <cellStyle name="_BTS3012AE pricebook-old price_wimax" xfId="1222" xr:uid="{00000000-0005-0000-0000-00009C040000}"/>
    <cellStyle name="_budget utiliastion tables (3)" xfId="1223" xr:uid="{00000000-0005-0000-0000-00009D040000}"/>
    <cellStyle name="_Budget_2007_Rev.d_rbs_only" xfId="1224" xr:uid="{00000000-0005-0000-0000-00009E040000}"/>
    <cellStyle name="_Budget_2007_Rev.d_rbs_only 2" xfId="1225" xr:uid="{00000000-0005-0000-0000-00009F040000}"/>
    <cellStyle name="_Budget_2008_Rev D with price" xfId="1226" xr:uid="{00000000-0005-0000-0000-0000A0040000}"/>
    <cellStyle name="_Budget_2008_Rev D with price 2" xfId="1227" xr:uid="{00000000-0005-0000-0000-0000A1040000}"/>
    <cellStyle name="_BUGS_Hutch 7+3_PA8" xfId="1228" xr:uid="{00000000-0005-0000-0000-0000A2040000}"/>
    <cellStyle name="_Build Services Calc Sheet" xfId="1229" xr:uid="{00000000-0005-0000-0000-0000A3040000}"/>
    <cellStyle name="_Build Services Calc Sheet 2" xfId="1230" xr:uid="{00000000-0005-0000-0000-0000A4040000}"/>
    <cellStyle name="_BuildServices_MainOffer_IndicativeFigure" xfId="1231" xr:uid="{00000000-0005-0000-0000-0000A5040000}"/>
    <cellStyle name="_BusCase_Rel 4_SFR_HWSWonly_091205" xfId="1232" xr:uid="{00000000-0005-0000-0000-0000A6040000}"/>
    <cellStyle name="_Business Case Sample" xfId="1233" xr:uid="{00000000-0005-0000-0000-0000A7040000}"/>
    <cellStyle name="_C&amp;I Pricing Sheet - CellComm  - MMSC and AGW" xfId="1234" xr:uid="{00000000-0005-0000-0000-0000A8040000}"/>
    <cellStyle name="_c@o_mediate" xfId="1235" xr:uid="{00000000-0005-0000-0000-0000A9040000}"/>
    <cellStyle name="_c@o_mediate 2" xfId="1236" xr:uid="{00000000-0005-0000-0000-0000AA040000}"/>
    <cellStyle name="_CAC O&amp;M Cell Site Analyis" xfId="1237" xr:uid="{00000000-0005-0000-0000-0000AB040000}"/>
    <cellStyle name="_CAC O&amp;M Cell Site Analyis 2" xfId="1238" xr:uid="{00000000-0005-0000-0000-0000AC040000}"/>
    <cellStyle name="_CAC O&amp;M Cell Site Analyis_Input" xfId="1239" xr:uid="{00000000-0005-0000-0000-0000AD040000}"/>
    <cellStyle name="_Calculation Summary - Care SWS fixed (out) (2)" xfId="1240" xr:uid="{00000000-0005-0000-0000-0000AE040000}"/>
    <cellStyle name="_Call mis for high runners" xfId="1241" xr:uid="{00000000-0005-0000-0000-0000AF040000}"/>
    <cellStyle name="_CAM_Applifone_GSM_Offer-MS-Part_Summary_v01_060918" xfId="1242" xr:uid="{00000000-0005-0000-0000-0000B0040000}"/>
    <cellStyle name="_CAM_Applifone_GSM_Offer-MS-Part_Summary_v02_060919" xfId="1243" xr:uid="{00000000-0005-0000-0000-0000B1040000}"/>
    <cellStyle name="_Cameroon BoQ Core_pa4" xfId="1244" xr:uid="{00000000-0005-0000-0000-0000B2040000}"/>
    <cellStyle name="_Cameroon BoQ Core_pa4_Bharti Ghana PA2" xfId="1245" xr:uid="{00000000-0005-0000-0000-0000B3040000}"/>
    <cellStyle name="_Capax Comitment-ffinal (3)" xfId="1246" xr:uid="{00000000-0005-0000-0000-0000B4040000}"/>
    <cellStyle name="_Card PCU" xfId="1247" xr:uid="{00000000-0005-0000-0000-0000B5040000}"/>
    <cellStyle name="_Card PCU 2" xfId="1248" xr:uid="{00000000-0005-0000-0000-0000B6040000}"/>
    <cellStyle name="_Card PCU 3" xfId="1249" xr:uid="{00000000-0005-0000-0000-0000B7040000}"/>
    <cellStyle name="_Card PCU 4" xfId="1250" xr:uid="{00000000-0005-0000-0000-0000B8040000}"/>
    <cellStyle name="_Card PCU_（数通提交）MTN Group - 2010 Supplier Price Book Format" xfId="1251" xr:uid="{00000000-0005-0000-0000-0000B9040000}"/>
    <cellStyle name="_Card PCU_~2093566" xfId="1252" xr:uid="{00000000-0005-0000-0000-0000BA040000}"/>
    <cellStyle name="_Card PCU_~7617676" xfId="1253" xr:uid="{00000000-0005-0000-0000-0000BB040000}"/>
    <cellStyle name="_Card PCU_GU PB--fuyujun" xfId="1254" xr:uid="{00000000-0005-0000-0000-0000BC040000}"/>
    <cellStyle name="_Card PCU_MTN Group - 2010 Supplier Price Book (20100326)" xfId="1255" xr:uid="{00000000-0005-0000-0000-0000BD040000}"/>
    <cellStyle name="_Card PCU_MTN Group - 2010 Supplier Price Book Format" xfId="1256" xr:uid="{00000000-0005-0000-0000-0000BE040000}"/>
    <cellStyle name="_Card PCU_MTN Group - 2010 Supplier Price Book Format CN 20100604" xfId="1257" xr:uid="{00000000-0005-0000-0000-0000BF040000}"/>
    <cellStyle name="_Card PCU_MTN Group - 2010 Supplier Price Book Format V3" xfId="1258" xr:uid="{00000000-0005-0000-0000-0000C0040000}"/>
    <cellStyle name="_Card PCU_MTN Group - 2010 Supplier Price Book Format（0108 SLA)" xfId="1259" xr:uid="{00000000-0005-0000-0000-0000C1040000}"/>
    <cellStyle name="_Card PCU_MTN Group - 2010 Supplier Price Book Format_datacom" xfId="1260" xr:uid="{00000000-0005-0000-0000-0000C2040000}"/>
    <cellStyle name="_Card PCU_MTN Group - 2010 Supplier Price Book Format_services1008" xfId="1261" xr:uid="{00000000-0005-0000-0000-0000C3040000}"/>
    <cellStyle name="_Card PCU_MTN Group - 2010 Supplier Price Book Format-CN" xfId="1262" xr:uid="{00000000-0005-0000-0000-0000C4040000}"/>
    <cellStyle name="_Card PCU_MTN Group - 2010 Supplier Price Book Format-GSM20100108" xfId="1263" xr:uid="{00000000-0005-0000-0000-0000C5040000}"/>
    <cellStyle name="_Card PCU_MTN Group - 2010 Supplier Price Book Format-MW" xfId="1264" xr:uid="{00000000-0005-0000-0000-0000C6040000}"/>
    <cellStyle name="_Card PCU_MTN Group - 2010 Supplier Price Book Format-POWER" xfId="1265" xr:uid="{00000000-0005-0000-0000-0000C7040000}"/>
    <cellStyle name="_Card PCU_MTN Group - 2010 Supplier Price Book Format-VAS 20100108" xfId="1266" xr:uid="{00000000-0005-0000-0000-0000C8040000}"/>
    <cellStyle name="_Card PCU_MTN Group - 2010 Supplier Price Book Format-WiMAX" xfId="1267" xr:uid="{00000000-0005-0000-0000-0000C9040000}"/>
    <cellStyle name="_Card PCU_MTN Group - 2010 Supplier Price Book -Training" xfId="1268" xr:uid="{00000000-0005-0000-0000-0000CA040000}"/>
    <cellStyle name="_Card PCU_MTN Group 2010 Supplier Price Book Format-UMTS-V1" xfId="1269" xr:uid="{00000000-0005-0000-0000-0000CB040000}"/>
    <cellStyle name="_Card PCU_MTN Group PB for SMS expansion(26th July2010) (2)" xfId="1270" xr:uid="{00000000-0005-0000-0000-0000CC040000}"/>
    <cellStyle name="_Card PCU_wimax" xfId="1271" xr:uid="{00000000-0005-0000-0000-0000CD040000}"/>
    <cellStyle name="_CAT NGN @Com single node large &amp; BRS offer v2_170108" xfId="1272" xr:uid="{00000000-0005-0000-0000-0000CE040000}"/>
    <cellStyle name="_CBV_2H07_2007_P09_without_own sw_ANALYSED_04_additional_Data_for_November-Presentation (2)" xfId="1273" xr:uid="{00000000-0005-0000-0000-0000CF040000}"/>
    <cellStyle name="_CBV_2H07_2007_P09_without_own sw_ANALYSED_04_additional_Data_for_November-Presentation (2)_Service Prices Summary" xfId="1274" xr:uid="{00000000-0005-0000-0000-0000D0040000}"/>
    <cellStyle name="_CBV_2H07_2007_P09_without_own sw_ANALYSED_04_additional_Data_for_November-Presentation (2)_SUN" xfId="1275" xr:uid="{00000000-0005-0000-0000-0000D1040000}"/>
    <cellStyle name="_CBV_2H07_2007_P09_without_own sw_ANALYSED_04_additional_Data_for_November-Presentation (2)_Tabelle1" xfId="1276" xr:uid="{00000000-0005-0000-0000-0000D2040000}"/>
    <cellStyle name="_CC Configs" xfId="1277" xr:uid="{00000000-0005-0000-0000-0000D3040000}"/>
    <cellStyle name="_CC Configs 2" xfId="1278" xr:uid="{00000000-0005-0000-0000-0000D4040000}"/>
    <cellStyle name="_CDMA M2000V200R008报价模板（20080820）" xfId="1279" xr:uid="{00000000-0005-0000-0000-0000D5040000}"/>
    <cellStyle name="_CG4RXHW_prices_28102004" xfId="1280" xr:uid="{00000000-0005-0000-0000-0000D6040000}"/>
    <cellStyle name="_CG4RXHW_prices_28102004 2" xfId="1281" xr:uid="{00000000-0005-0000-0000-0000D7040000}"/>
    <cellStyle name="_CHT_IMS_commercial Offer Calculation 250107 V6revNiramon N CS" xfId="1282" xr:uid="{00000000-0005-0000-0000-0000D8040000}"/>
    <cellStyle name="_CHT_IMS_commercial Offer Calculation 250107 V6revNiramon N CS 2" xfId="1283" xr:uid="{00000000-0005-0000-0000-0000D9040000}"/>
    <cellStyle name="_Comcast IMS 042307 v3 (2)" xfId="1284" xr:uid="{00000000-0005-0000-0000-0000DA040000}"/>
    <cellStyle name="_Comcast TM &amp; Summary_July 2007_v1" xfId="1285" xr:uid="{00000000-0005-0000-0000-0000DB040000}"/>
    <cellStyle name="_Comma" xfId="1286" xr:uid="{00000000-0005-0000-0000-0000DC040000}"/>
    <cellStyle name="_Comma_Betas and Colocation Rates" xfId="1287" xr:uid="{00000000-0005-0000-0000-0000DD040000}"/>
    <cellStyle name="_Commimtment report Sept 2006" xfId="1288" xr:uid="{00000000-0005-0000-0000-0000DE040000}"/>
    <cellStyle name="_Copy of 3rd Qtr BOD Info Paper Supporting Schedules as at Oct(harry)" xfId="1289" xr:uid="{00000000-0005-0000-0000-0000DF040000}"/>
    <cellStyle name="_Copy of BSNL BoQ_2305 v2_23.5.2006" xfId="1290" xr:uid="{00000000-0005-0000-0000-0000E0040000}"/>
    <cellStyle name="_Copy of Copy of Supporting Excel docs  for Q3 Information paper (13)" xfId="1291" xr:uid="{00000000-0005-0000-0000-0000E1040000}"/>
    <cellStyle name="_Copy of Forex savings computation -Dec 06 (2)" xfId="1292" xr:uid="{00000000-0005-0000-0000-0000E2040000}"/>
    <cellStyle name="_Copy of IN&amp;VAS Price Book for MTN V0.92(20080709)" xfId="1293" xr:uid="{00000000-0005-0000-0000-0000E3040000}"/>
    <cellStyle name="_Copy of IN&amp;VAS Price Book for MTN V0.92(20080709) 2" xfId="1294" xr:uid="{00000000-0005-0000-0000-0000E4040000}"/>
    <cellStyle name="_Copy of IN&amp;VAS Price Book for MTN V0.92(20080709) 3" xfId="1295" xr:uid="{00000000-0005-0000-0000-0000E5040000}"/>
    <cellStyle name="_Copy of IN&amp;VAS Price Book for MTN V0.92(20080709) 4" xfId="1296" xr:uid="{00000000-0005-0000-0000-0000E6040000}"/>
    <cellStyle name="_Copy of IN&amp;VAS Price Book for MTN V0.92(20080709)_（数通提交）MTN Group - 2010 Supplier Price Book Format" xfId="1297" xr:uid="{00000000-0005-0000-0000-0000E7040000}"/>
    <cellStyle name="_Copy of IN&amp;VAS Price Book for MTN V0.92(20080709)_~2093566" xfId="1298" xr:uid="{00000000-0005-0000-0000-0000E8040000}"/>
    <cellStyle name="_Copy of IN&amp;VAS Price Book for MTN V0.92(20080709)_~7617676" xfId="1299" xr:uid="{00000000-0005-0000-0000-0000E9040000}"/>
    <cellStyle name="_Copy of IN&amp;VAS Price Book for MTN V0.92(20080709)_GU PB--fuyujun" xfId="1300" xr:uid="{00000000-0005-0000-0000-0000EA040000}"/>
    <cellStyle name="_Copy of IN&amp;VAS Price Book for MTN V0.92(20080709)_MTN Group - 2010 Supplier Price Book (20100326)" xfId="1301" xr:uid="{00000000-0005-0000-0000-0000EB040000}"/>
    <cellStyle name="_Copy of IN&amp;VAS Price Book for MTN V0.92(20080709)_MTN Group - 2010 Supplier Price Book Format" xfId="1302" xr:uid="{00000000-0005-0000-0000-0000EC040000}"/>
    <cellStyle name="_Copy of IN&amp;VAS Price Book for MTN V0.92(20080709)_MTN Group - 2010 Supplier Price Book Format CN 20100604" xfId="1303" xr:uid="{00000000-0005-0000-0000-0000ED040000}"/>
    <cellStyle name="_Copy of IN&amp;VAS Price Book for MTN V0.92(20080709)_MTN Group - 2010 Supplier Price Book Format V3" xfId="1304" xr:uid="{00000000-0005-0000-0000-0000EE040000}"/>
    <cellStyle name="_Copy of IN&amp;VAS Price Book for MTN V0.92(20080709)_MTN Group - 2010 Supplier Price Book Format（0108 SLA)" xfId="1305" xr:uid="{00000000-0005-0000-0000-0000EF040000}"/>
    <cellStyle name="_Copy of IN&amp;VAS Price Book for MTN V0.92(20080709)_MTN Group - 2010 Supplier Price Book Format_datacom" xfId="1306" xr:uid="{00000000-0005-0000-0000-0000F0040000}"/>
    <cellStyle name="_Copy of IN&amp;VAS Price Book for MTN V0.92(20080709)_MTN Group - 2010 Supplier Price Book Format_services1008" xfId="1307" xr:uid="{00000000-0005-0000-0000-0000F1040000}"/>
    <cellStyle name="_Copy of IN&amp;VAS Price Book for MTN V0.92(20080709)_MTN Group - 2010 Supplier Price Book Format-CN" xfId="1308" xr:uid="{00000000-0005-0000-0000-0000F2040000}"/>
    <cellStyle name="_Copy of IN&amp;VAS Price Book for MTN V0.92(20080709)_MTN Group - 2010 Supplier Price Book Format-GSM20100108" xfId="1309" xr:uid="{00000000-0005-0000-0000-0000F3040000}"/>
    <cellStyle name="_Copy of IN&amp;VAS Price Book for MTN V0.92(20080709)_MTN Group - 2010 Supplier Price Book Format-MW" xfId="1310" xr:uid="{00000000-0005-0000-0000-0000F4040000}"/>
    <cellStyle name="_Copy of IN&amp;VAS Price Book for MTN V0.92(20080709)_MTN Group - 2010 Supplier Price Book Format-POWER" xfId="1311" xr:uid="{00000000-0005-0000-0000-0000F5040000}"/>
    <cellStyle name="_Copy of IN&amp;VAS Price Book for MTN V0.92(20080709)_MTN Group - 2010 Supplier Price Book Format-VAS 20100108" xfId="1312" xr:uid="{00000000-0005-0000-0000-0000F6040000}"/>
    <cellStyle name="_Copy of IN&amp;VAS Price Book for MTN V0.92(20080709)_MTN Group - 2010 Supplier Price Book Format-WiMAX" xfId="1313" xr:uid="{00000000-0005-0000-0000-0000F7040000}"/>
    <cellStyle name="_Copy of IN&amp;VAS Price Book for MTN V0.92(20080709)_MTN Group - 2010 Supplier Price Book -Training" xfId="1314" xr:uid="{00000000-0005-0000-0000-0000F8040000}"/>
    <cellStyle name="_Copy of IN&amp;VAS Price Book for MTN V0.92(20080709)_MTN Group 2010 Supplier Price Book Format-UMTS-V1" xfId="1315" xr:uid="{00000000-0005-0000-0000-0000F9040000}"/>
    <cellStyle name="_Copy of IN&amp;VAS Price Book for MTN V0.92(20080709)_MTN Group PB for SMS expansion(26th July2010) (2)" xfId="1316" xr:uid="{00000000-0005-0000-0000-0000FA040000}"/>
    <cellStyle name="_Copy of IN&amp;VAS Price Book for MTN V0.92(20080709)_wimax" xfId="1317" xr:uid="{00000000-0005-0000-0000-0000FB040000}"/>
    <cellStyle name="_Copy of Internal Wind pricing (2)" xfId="1318" xr:uid="{00000000-0005-0000-0000-0000FC040000}"/>
    <cellStyle name="_Copy of Internal Wind pricing (2) 2" xfId="1319" xr:uid="{00000000-0005-0000-0000-0000FD040000}"/>
    <cellStyle name="_Copy of MTN South Africa 2G Expansion - 2010 - Services" xfId="1320" xr:uid="{00000000-0005-0000-0000-0000FE040000}"/>
    <cellStyle name="_Copy of MTN South Africa 2G Expansion - 2010 - Services 2" xfId="1321" xr:uid="{00000000-0005-0000-0000-0000FF040000}"/>
    <cellStyle name="_Copy of MTN South Africa 3G Expansion - 2010 - Services" xfId="1322" xr:uid="{00000000-0005-0000-0000-000000050000}"/>
    <cellStyle name="_Copy of MTN South Africa 3G Expansion - 2010 - Services 2" xfId="1323" xr:uid="{00000000-0005-0000-0000-000001050000}"/>
    <cellStyle name="_Copy of Overview NDR RNP TEM PERU 22 10 05 VERSION CORREGIDA con Nemonico" xfId="1324" xr:uid="{00000000-0005-0000-0000-000002050000}"/>
    <cellStyle name="_Copy of Summary of Savings on Custom duties as at 311206" xfId="1325" xr:uid="{00000000-0005-0000-0000-000003050000}"/>
    <cellStyle name="_Copy of Supporting Excel docs  for Q3 Information paper" xfId="1326" xr:uid="{00000000-0005-0000-0000-000004050000}"/>
    <cellStyle name="_Copy of Syria MTN logistics cost modified with Q3Q4 JHe v3" xfId="1327" xr:uid="{00000000-0005-0000-0000-000005050000}"/>
    <cellStyle name="_Copy of Syria MTN logistics cost modified with Q3Q4 JHe v3 2" xfId="1328" xr:uid="{00000000-0005-0000-0000-000006050000}"/>
    <cellStyle name="_Copy of VZ model 3 sum V11 5 offer prices with 45% perf increase - Rebid" xfId="1329" xr:uid="{00000000-0005-0000-0000-000007050000}"/>
    <cellStyle name="_Copy of VZ model 3 sum V11 5 offer prices with 45% perf increase - Rebid 2" xfId="1330" xr:uid="{00000000-0005-0000-0000-000008050000}"/>
    <cellStyle name="_Core PO Forecast 3 YEAR_20070307 version3" xfId="1331" xr:uid="{00000000-0005-0000-0000-000009050000}"/>
    <cellStyle name="_Core PO Forecast 3 YEAR_20070307 version3 2" xfId="1332" xr:uid="{00000000-0005-0000-0000-00000A050000}"/>
    <cellStyle name="_Core PO Forecast 3 YEAR_20070307 version3_Input" xfId="1333" xr:uid="{00000000-0005-0000-0000-00000B050000}"/>
    <cellStyle name="_Costing_Tool_v2" xfId="1334" xr:uid="{00000000-0005-0000-0000-00000C050000}"/>
    <cellStyle name="_Cover" xfId="1335" xr:uid="{00000000-0005-0000-0000-00000D050000}"/>
    <cellStyle name="_Cover 2" xfId="1336" xr:uid="{00000000-0005-0000-0000-00000E050000}"/>
    <cellStyle name="_Cover 3" xfId="1337" xr:uid="{00000000-0005-0000-0000-00000F050000}"/>
    <cellStyle name="_Cover 4" xfId="1338" xr:uid="{00000000-0005-0000-0000-000010050000}"/>
    <cellStyle name="_Cover_wimax" xfId="1339" xr:uid="{00000000-0005-0000-0000-000011050000}"/>
    <cellStyle name="_Cox 031407" xfId="1340" xr:uid="{00000000-0005-0000-0000-000012050000}"/>
    <cellStyle name="_Cox 2-2 VSAS-BGCF-ISUITE_v0.1" xfId="1341" xr:uid="{00000000-0005-0000-0000-000013050000}"/>
    <cellStyle name="_Cox IMS Services 050307 v1" xfId="1342" xr:uid="{00000000-0005-0000-0000-000014050000}"/>
    <cellStyle name="_Cox Tech Trial  SCP Price and Cost Model 032807 v1" xfId="1343" xr:uid="{00000000-0005-0000-0000-000015050000}"/>
    <cellStyle name="_Cox Technical Trial 032307" xfId="1344" xr:uid="{00000000-0005-0000-0000-000016050000}"/>
    <cellStyle name="_COX+BOT+IMS+A1+02112008_pt" xfId="1345" xr:uid="{00000000-0005-0000-0000-000017050000}"/>
    <cellStyle name="_CPG CARRY OVER BUDGET Recon 04012006 VER17" xfId="1346" xr:uid="{00000000-0005-0000-0000-000018050000}"/>
    <cellStyle name="_CS core sw items_reduced list_with pricing_v1" xfId="1347" xr:uid="{00000000-0005-0000-0000-000019050000}"/>
    <cellStyle name="_CS core sw items_reduced list_with pricing_v1 2" xfId="1348" xr:uid="{00000000-0005-0000-0000-00001A050000}"/>
    <cellStyle name="_CS sw list_v2" xfId="1349" xr:uid="{00000000-0005-0000-0000-00001B050000}"/>
    <cellStyle name="_CS sw list_v2 2" xfId="1350" xr:uid="{00000000-0005-0000-0000-00001C050000}"/>
    <cellStyle name="_CSMS 2 0 Pricing Tool v0 9 for VTL (2)" xfId="1351" xr:uid="{00000000-0005-0000-0000-00001D050000}"/>
    <cellStyle name="_CSMS 2 0 Pricing Tool v0 9 for VTL (2) 2" xfId="1352" xr:uid="{00000000-0005-0000-0000-00001E050000}"/>
    <cellStyle name="_CSSIBS060700391 (2)" xfId="1353" xr:uid="{00000000-0005-0000-0000-00001F050000}"/>
    <cellStyle name="_CSSIBS060700391a (3)" xfId="1354" xr:uid="{00000000-0005-0000-0000-000020050000}"/>
    <cellStyle name="_CSSIBS060700391a NEW !!!!FINAL" xfId="1355" xr:uid="{00000000-0005-0000-0000-000021050000}"/>
    <cellStyle name="_CSSIBS060700392 (2)" xfId="1356" xr:uid="{00000000-0005-0000-0000-000022050000}"/>
    <cellStyle name="_CSSIBS060700392a (2)" xfId="1357" xr:uid="{00000000-0005-0000-0000-000023050000}"/>
    <cellStyle name="_Currency" xfId="1358" xr:uid="{00000000-0005-0000-0000-000024050000}"/>
    <cellStyle name="_Currency_Betas and Colocation Rates" xfId="1359" xr:uid="{00000000-0005-0000-0000-000025050000}"/>
    <cellStyle name="_Currency_csc" xfId="1360" xr:uid="{00000000-0005-0000-0000-000026050000}"/>
    <cellStyle name="_Currency_csc shaded" xfId="1361" xr:uid="{00000000-0005-0000-0000-000027050000}"/>
    <cellStyle name="_CurrencySpace" xfId="1362" xr:uid="{00000000-0005-0000-0000-000028050000}"/>
    <cellStyle name="_CurrencySpace_Betas and Colocation Rates" xfId="1363" xr:uid="{00000000-0005-0000-0000-000029050000}"/>
    <cellStyle name="_Custom Duty Savings (2)" xfId="1364" xr:uid="{00000000-0005-0000-0000-00002A050000}"/>
    <cellStyle name="_Details" xfId="1365" xr:uid="{00000000-0005-0000-0000-00002B050000}"/>
    <cellStyle name="_Details 2" xfId="1366" xr:uid="{00000000-0005-0000-0000-00002C050000}"/>
    <cellStyle name="_DiGi 3G Impl_UPGRADE_v0 2" xfId="1367" xr:uid="{00000000-0005-0000-0000-00002D050000}"/>
    <cellStyle name="_DiGi 3G price calc_20051031 (2)_paul" xfId="1368" xr:uid="{00000000-0005-0000-0000-00002E050000}"/>
    <cellStyle name="_DiGi 3G Tender Optional Offer" xfId="1369" xr:uid="{00000000-0005-0000-0000-00002F050000}"/>
    <cellStyle name="_DiGi_HLRi 20051126_paul" xfId="1370" xr:uid="{00000000-0005-0000-0000-000030050000}"/>
    <cellStyle name="_Digicel Template - AS Pricing" xfId="1371" xr:uid="{00000000-0005-0000-0000-000031050000}"/>
    <cellStyle name="_Digicel Template - AS Pricing 2" xfId="1372" xr:uid="{00000000-0005-0000-0000-000032050000}"/>
    <cellStyle name="_DNS_SEC_Offer_Time_Dotcom_3G RFP_v1" xfId="1373" xr:uid="{00000000-0005-0000-0000-000033050000}"/>
    <cellStyle name="_DNS_SEC_Offer_Time_Dotcom_3G RFP_v1 2" xfId="1374" xr:uid="{00000000-0005-0000-0000-000034050000}"/>
    <cellStyle name="_DRC Price 1 (  CX32-)" xfId="1375" xr:uid="{00000000-0005-0000-0000-000035050000}"/>
    <cellStyle name="_DRC Transformation" xfId="1376" xr:uid="{00000000-0005-0000-0000-000036050000}"/>
    <cellStyle name="_DRC Transition " xfId="1377" xr:uid="{00000000-0005-0000-0000-000037050000}"/>
    <cellStyle name="_DSO_Test Switch Prices &amp; Costs 280406" xfId="1378" xr:uid="{00000000-0005-0000-0000-000038050000}"/>
    <cellStyle name="_DTMF_EWSD" xfId="1379" xr:uid="{00000000-0005-0000-0000-000039050000}"/>
    <cellStyle name="_DX HLR- DL_One NDS model config" xfId="1380" xr:uid="{00000000-0005-0000-0000-00003A050000}"/>
    <cellStyle name="_e-auction service review version 0-5" xfId="1381" xr:uid="{00000000-0005-0000-0000-00003B050000}"/>
    <cellStyle name="_e-auction service review version 0-5 2" xfId="1382" xr:uid="{00000000-0005-0000-0000-00003C050000}"/>
    <cellStyle name="_egyptPoC1_M-MHi" xfId="1383" xr:uid="{00000000-0005-0000-0000-00003D050000}"/>
    <cellStyle name="_egyptPoC1_M-MHi 2" xfId="1384" xr:uid="{00000000-0005-0000-0000-00003E050000}"/>
    <cellStyle name="_EMC" xfId="1385" xr:uid="{00000000-0005-0000-0000-00003F050000}"/>
    <cellStyle name="_Entitlement_Details Versatel 8 Aug (2)" xfId="1386" xr:uid="{00000000-0005-0000-0000-000040050000}"/>
    <cellStyle name="_Ericsson greenfield IDS  Firewall" xfId="1387" xr:uid="{00000000-0005-0000-0000-000041050000}"/>
    <cellStyle name="_Erosion Master Table_28.11.2006" xfId="1388" xr:uid="{00000000-0005-0000-0000-000042050000}"/>
    <cellStyle name="_Essar Civil &amp; Ancillariesnew towers updated costs" xfId="1389" xr:uid="{00000000-0005-0000-0000-000043050000}"/>
    <cellStyle name="_Estimation Order Sheet" xfId="1390" xr:uid="{00000000-0005-0000-0000-000044050000}"/>
    <cellStyle name="_Estimation Order Sheet 2" xfId="1391" xr:uid="{00000000-0005-0000-0000-000045050000}"/>
    <cellStyle name="_Etisalat 3G IN OSC 1 site_v2 (2)" xfId="1392" xr:uid="{00000000-0005-0000-0000-000046050000}"/>
    <cellStyle name="_Etisalat 3G IN OSC 2 sites_v2 (2)" xfId="1393" xr:uid="{00000000-0005-0000-0000-000047050000}"/>
    <cellStyle name="_Etisalat Cost&amp;Price_v16" xfId="1394" xr:uid="{00000000-0005-0000-0000-000048050000}"/>
    <cellStyle name="_Etisalat Cost&amp;Price_v19" xfId="1395" xr:uid="{00000000-0005-0000-0000-000049050000}"/>
    <cellStyle name="_Etisalat Egypt internal pricing sheet BSS_RAN V2" xfId="1396" xr:uid="{00000000-0005-0000-0000-00004A050000}"/>
    <cellStyle name="_Etisalat Egypt internal pricing sheet BSS_RAN V2 2" xfId="1397" xr:uid="{00000000-0005-0000-0000-00004B050000}"/>
    <cellStyle name="_Euro" xfId="1398" xr:uid="{00000000-0005-0000-0000-00004C050000}"/>
    <cellStyle name="_Example Network Calculation_ver02_FSe" xfId="1399" xr:uid="{00000000-0005-0000-0000-00004D050000}"/>
    <cellStyle name="_Example Network Calculation_ver02_FSe (2)" xfId="1400" xr:uid="{00000000-0005-0000-0000-00004E050000}"/>
    <cellStyle name="_Expansion+swap 2009 v8 261008_MTN Syria" xfId="1401" xr:uid="{00000000-0005-0000-0000-00004F050000}"/>
    <cellStyle name="_Expansion+swap 2009 v8 261008_MTN Syria 2" xfId="1402" xr:uid="{00000000-0005-0000-0000-000050050000}"/>
    <cellStyle name="_F2C MDS" xfId="1403" xr:uid="{00000000-0005-0000-0000-000051050000}"/>
    <cellStyle name="_F2C Testbed_Mediation_030407" xfId="1404" xr:uid="{00000000-0005-0000-0000-000052050000}"/>
    <cellStyle name="_F2C V7 6 Upgrade_040407" xfId="1405" xr:uid="{00000000-0005-0000-0000-000053050000}"/>
    <cellStyle name="_F2C_IN16_V7 5_B1 (2)" xfId="1406" xr:uid="{00000000-0005-0000-0000-000054050000}"/>
    <cellStyle name="_F2C_POC_Jar" xfId="1407" xr:uid="{00000000-0005-0000-0000-000055050000}"/>
    <cellStyle name="_F2C_POC_Jar 2" xfId="1408" xr:uid="{00000000-0005-0000-0000-000056050000}"/>
    <cellStyle name="_Facilities FY07 Trackers as at 31ST MARCH  2007B" xfId="1409" xr:uid="{00000000-0005-0000-0000-000057050000}"/>
    <cellStyle name="_Facilities FY07 Trackers as at 31st November  2007" xfId="1410" xr:uid="{00000000-0005-0000-0000-000058050000}"/>
    <cellStyle name="_Facilities FY07 Trackers as at 31st October  2007" xfId="1411" xr:uid="{00000000-0005-0000-0000-000059050000}"/>
    <cellStyle name="_Features for Model Network 20051123" xfId="1412" xr:uid="{00000000-0005-0000-0000-00005A050000}"/>
    <cellStyle name="_Features for Model Network 20051123 2" xfId="1413" xr:uid="{00000000-0005-0000-0000-00005B050000}"/>
    <cellStyle name="_Final Scope of Work_DSO proposal_02May06" xfId="1414" xr:uid="{00000000-0005-0000-0000-00005C050000}"/>
    <cellStyle name="_Flexi equivalent plus RRH FSe v0.1" xfId="1415" xr:uid="{00000000-0005-0000-0000-00005D050000}"/>
    <cellStyle name="_FMMSC - IT - France - 20041123_01 BHK &amp; BOM" xfId="1416" xr:uid="{00000000-0005-0000-0000-00005E050000}"/>
    <cellStyle name="_FMMSC - IT - France - 20041123_01 BHK &amp; BOM 2" xfId="1417" xr:uid="{00000000-0005-0000-0000-00005F050000}"/>
    <cellStyle name="_Frank Comparison on Huch BSS prices" xfId="1418" xr:uid="{00000000-0005-0000-0000-000060050000}"/>
    <cellStyle name="_FSC" xfId="1419" xr:uid="{00000000-0005-0000-0000-000061050000}"/>
    <cellStyle name="_FSC 2" xfId="1420" xr:uid="{00000000-0005-0000-0000-000062050000}"/>
    <cellStyle name="_FSC Back up cost Hans" xfId="1421" xr:uid="{00000000-0005-0000-0000-000063050000}"/>
    <cellStyle name="_FSC FN Service Shopping List WUE2 (2)" xfId="1422" xr:uid="{00000000-0005-0000-0000-000064050000}"/>
    <cellStyle name="_FSC Mobile HLR Preisliste Mai07 (4)" xfId="1423" xr:uid="{00000000-0005-0000-0000-000065050000}"/>
    <cellStyle name="_FSC Mobile HLR Preisliste Mai07 (4) 2" xfId="1424" xr:uid="{00000000-0005-0000-0000-000066050000}"/>
    <cellStyle name="_FSC_1" xfId="1425" xr:uid="{00000000-0005-0000-0000-000067050000}"/>
    <cellStyle name="_FSC_1_Input" xfId="1426" xr:uid="{00000000-0005-0000-0000-000068050000}"/>
    <cellStyle name="_FSC_2" xfId="1427" xr:uid="{00000000-0005-0000-0000-000069050000}"/>
    <cellStyle name="_FSC_2 2" xfId="1428" xr:uid="{00000000-0005-0000-0000-00006A050000}"/>
    <cellStyle name="_FSC_Input" xfId="1429" xr:uid="{00000000-0005-0000-0000-00006B050000}"/>
    <cellStyle name="_FSC-info" xfId="1430" xr:uid="{00000000-0005-0000-0000-00006C050000}"/>
    <cellStyle name="_FSC-info 2" xfId="1431" xr:uid="{00000000-0005-0000-0000-00006D050000}"/>
    <cellStyle name="_FU HLRd-standard-liste" xfId="1432" xr:uid="{00000000-0005-0000-0000-00006E050000}"/>
    <cellStyle name="_FU HLRd-standard-liste 2" xfId="1433" xr:uid="{00000000-0005-0000-0000-00006F050000}"/>
    <cellStyle name="_FY06 FACILITIES TRACKER AND REPORT AS AT 30TH NOVEMBER 2006" xfId="1434" xr:uid="{00000000-0005-0000-0000-000070050000}"/>
    <cellStyle name="_FY06 FACILITIES TRACKER AND REPORT AS AT 30TH SEPTEMBER 2006" xfId="1435" xr:uid="{00000000-0005-0000-0000-000071050000}"/>
    <cellStyle name="_FY06 FACILITIES TRACKER AND REPORT AS AT 31ST DECEMBER 2006 FINAL" xfId="1436" xr:uid="{00000000-0005-0000-0000-000072050000}"/>
    <cellStyle name="_GSM G9 Quotation Template 20050221" xfId="1437" xr:uid="{00000000-0005-0000-0000-000073050000}"/>
    <cellStyle name="_GSM G9 Quotation Template 20050221 10" xfId="1438" xr:uid="{00000000-0005-0000-0000-000074050000}"/>
    <cellStyle name="_GSM G9 Quotation Template 20050221 11" xfId="1439" xr:uid="{00000000-0005-0000-0000-000075050000}"/>
    <cellStyle name="_GSM G9 Quotation Template 20050221 12" xfId="1440" xr:uid="{00000000-0005-0000-0000-000076050000}"/>
    <cellStyle name="_GSM G9 Quotation Template 20050221 13" xfId="1441" xr:uid="{00000000-0005-0000-0000-000077050000}"/>
    <cellStyle name="_GSM G9 Quotation Template 20050221 14" xfId="1442" xr:uid="{00000000-0005-0000-0000-000078050000}"/>
    <cellStyle name="_GSM G9 Quotation Template 20050221 15" xfId="1443" xr:uid="{00000000-0005-0000-0000-000079050000}"/>
    <cellStyle name="_GSM G9 Quotation Template 20050221 16" xfId="1444" xr:uid="{00000000-0005-0000-0000-00007A050000}"/>
    <cellStyle name="_GSM G9 Quotation Template 20050221 17" xfId="1445" xr:uid="{00000000-0005-0000-0000-00007B050000}"/>
    <cellStyle name="_GSM G9 Quotation Template 20050221 18" xfId="1446" xr:uid="{00000000-0005-0000-0000-00007C050000}"/>
    <cellStyle name="_GSM G9 Quotation Template 20050221 19" xfId="1447" xr:uid="{00000000-0005-0000-0000-00007D050000}"/>
    <cellStyle name="_GSM G9 Quotation Template 20050221 2" xfId="1448" xr:uid="{00000000-0005-0000-0000-00007E050000}"/>
    <cellStyle name="_GSM G9 Quotation Template 20050221 20" xfId="1449" xr:uid="{00000000-0005-0000-0000-00007F050000}"/>
    <cellStyle name="_GSM G9 Quotation Template 20050221 21" xfId="1450" xr:uid="{00000000-0005-0000-0000-000080050000}"/>
    <cellStyle name="_GSM G9 Quotation Template 20050221 22" xfId="1451" xr:uid="{00000000-0005-0000-0000-000081050000}"/>
    <cellStyle name="_GSM G9 Quotation Template 20050221 23" xfId="1452" xr:uid="{00000000-0005-0000-0000-000082050000}"/>
    <cellStyle name="_GSM G9 Quotation Template 20050221 24" xfId="1453" xr:uid="{00000000-0005-0000-0000-000083050000}"/>
    <cellStyle name="_GSM G9 Quotation Template 20050221 25" xfId="1454" xr:uid="{00000000-0005-0000-0000-000084050000}"/>
    <cellStyle name="_GSM G9 Quotation Template 20050221 26" xfId="1455" xr:uid="{00000000-0005-0000-0000-000085050000}"/>
    <cellStyle name="_GSM G9 Quotation Template 20050221 27" xfId="1456" xr:uid="{00000000-0005-0000-0000-000086050000}"/>
    <cellStyle name="_GSM G9 Quotation Template 20050221 28" xfId="1457" xr:uid="{00000000-0005-0000-0000-000087050000}"/>
    <cellStyle name="_GSM G9 Quotation Template 20050221 29" xfId="1458" xr:uid="{00000000-0005-0000-0000-000088050000}"/>
    <cellStyle name="_GSM G9 Quotation Template 20050221 3" xfId="1459" xr:uid="{00000000-0005-0000-0000-000089050000}"/>
    <cellStyle name="_GSM G9 Quotation Template 20050221 30" xfId="1460" xr:uid="{00000000-0005-0000-0000-00008A050000}"/>
    <cellStyle name="_GSM G9 Quotation Template 20050221 31" xfId="1461" xr:uid="{00000000-0005-0000-0000-00008B050000}"/>
    <cellStyle name="_GSM G9 Quotation Template 20050221 32" xfId="1462" xr:uid="{00000000-0005-0000-0000-00008C050000}"/>
    <cellStyle name="_GSM G9 Quotation Template 20050221 33" xfId="1463" xr:uid="{00000000-0005-0000-0000-00008D050000}"/>
    <cellStyle name="_GSM G9 Quotation Template 20050221 34" xfId="1464" xr:uid="{00000000-0005-0000-0000-00008E050000}"/>
    <cellStyle name="_GSM G9 Quotation Template 20050221 35" xfId="1465" xr:uid="{00000000-0005-0000-0000-00008F050000}"/>
    <cellStyle name="_GSM G9 Quotation Template 20050221 36" xfId="1466" xr:uid="{00000000-0005-0000-0000-000090050000}"/>
    <cellStyle name="_GSM G9 Quotation Template 20050221 37" xfId="1467" xr:uid="{00000000-0005-0000-0000-000091050000}"/>
    <cellStyle name="_GSM G9 Quotation Template 20050221 38" xfId="1468" xr:uid="{00000000-0005-0000-0000-000092050000}"/>
    <cellStyle name="_GSM G9 Quotation Template 20050221 39" xfId="1469" xr:uid="{00000000-0005-0000-0000-000093050000}"/>
    <cellStyle name="_GSM G9 Quotation Template 20050221 4" xfId="1470" xr:uid="{00000000-0005-0000-0000-000094050000}"/>
    <cellStyle name="_GSM G9 Quotation Template 20050221 40" xfId="1471" xr:uid="{00000000-0005-0000-0000-000095050000}"/>
    <cellStyle name="_GSM G9 Quotation Template 20050221 41" xfId="1472" xr:uid="{00000000-0005-0000-0000-000096050000}"/>
    <cellStyle name="_GSM G9 Quotation Template 20050221 42" xfId="1473" xr:uid="{00000000-0005-0000-0000-000097050000}"/>
    <cellStyle name="_GSM G9 Quotation Template 20050221 43" xfId="1474" xr:uid="{00000000-0005-0000-0000-000098050000}"/>
    <cellStyle name="_GSM G9 Quotation Template 20050221 44" xfId="1475" xr:uid="{00000000-0005-0000-0000-000099050000}"/>
    <cellStyle name="_GSM G9 Quotation Template 20050221 45" xfId="1476" xr:uid="{00000000-0005-0000-0000-00009A050000}"/>
    <cellStyle name="_GSM G9 Quotation Template 20050221 46" xfId="1477" xr:uid="{00000000-0005-0000-0000-00009B050000}"/>
    <cellStyle name="_GSM G9 Quotation Template 20050221 47" xfId="1478" xr:uid="{00000000-0005-0000-0000-00009C050000}"/>
    <cellStyle name="_GSM G9 Quotation Template 20050221 48" xfId="1479" xr:uid="{00000000-0005-0000-0000-00009D050000}"/>
    <cellStyle name="_GSM G9 Quotation Template 20050221 49" xfId="1480" xr:uid="{00000000-0005-0000-0000-00009E050000}"/>
    <cellStyle name="_GSM G9 Quotation Template 20050221 5" xfId="1481" xr:uid="{00000000-0005-0000-0000-00009F050000}"/>
    <cellStyle name="_GSM G9 Quotation Template 20050221 50" xfId="1482" xr:uid="{00000000-0005-0000-0000-0000A0050000}"/>
    <cellStyle name="_GSM G9 Quotation Template 20050221 51" xfId="1483" xr:uid="{00000000-0005-0000-0000-0000A1050000}"/>
    <cellStyle name="_GSM G9 Quotation Template 20050221 52" xfId="1484" xr:uid="{00000000-0005-0000-0000-0000A2050000}"/>
    <cellStyle name="_GSM G9 Quotation Template 20050221 53" xfId="1485" xr:uid="{00000000-0005-0000-0000-0000A3050000}"/>
    <cellStyle name="_GSM G9 Quotation Template 20050221 54" xfId="1486" xr:uid="{00000000-0005-0000-0000-0000A4050000}"/>
    <cellStyle name="_GSM G9 Quotation Template 20050221 55" xfId="1487" xr:uid="{00000000-0005-0000-0000-0000A5050000}"/>
    <cellStyle name="_GSM G9 Quotation Template 20050221 56" xfId="1488" xr:uid="{00000000-0005-0000-0000-0000A6050000}"/>
    <cellStyle name="_GSM G9 Quotation Template 20050221 57" xfId="1489" xr:uid="{00000000-0005-0000-0000-0000A7050000}"/>
    <cellStyle name="_GSM G9 Quotation Template 20050221 58" xfId="1490" xr:uid="{00000000-0005-0000-0000-0000A8050000}"/>
    <cellStyle name="_GSM G9 Quotation Template 20050221 59" xfId="1491" xr:uid="{00000000-0005-0000-0000-0000A9050000}"/>
    <cellStyle name="_GSM G9 Quotation Template 20050221 6" xfId="1492" xr:uid="{00000000-0005-0000-0000-0000AA050000}"/>
    <cellStyle name="_GSM G9 Quotation Template 20050221 60" xfId="1493" xr:uid="{00000000-0005-0000-0000-0000AB050000}"/>
    <cellStyle name="_GSM G9 Quotation Template 20050221 61" xfId="1494" xr:uid="{00000000-0005-0000-0000-0000AC050000}"/>
    <cellStyle name="_GSM G9 Quotation Template 20050221 62" xfId="1495" xr:uid="{00000000-0005-0000-0000-0000AD050000}"/>
    <cellStyle name="_GSM G9 Quotation Template 20050221 63" xfId="1496" xr:uid="{00000000-0005-0000-0000-0000AE050000}"/>
    <cellStyle name="_GSM G9 Quotation Template 20050221 64" xfId="1497" xr:uid="{00000000-0005-0000-0000-0000AF050000}"/>
    <cellStyle name="_GSM G9 Quotation Template 20050221 65" xfId="1498" xr:uid="{00000000-0005-0000-0000-0000B0050000}"/>
    <cellStyle name="_GSM G9 Quotation Template 20050221 66" xfId="1499" xr:uid="{00000000-0005-0000-0000-0000B1050000}"/>
    <cellStyle name="_GSM G9 Quotation Template 20050221 67" xfId="1500" xr:uid="{00000000-0005-0000-0000-0000B2050000}"/>
    <cellStyle name="_GSM G9 Quotation Template 20050221 68" xfId="1501" xr:uid="{00000000-0005-0000-0000-0000B3050000}"/>
    <cellStyle name="_GSM G9 Quotation Template 20050221 69" xfId="1502" xr:uid="{00000000-0005-0000-0000-0000B4050000}"/>
    <cellStyle name="_GSM G9 Quotation Template 20050221 7" xfId="1503" xr:uid="{00000000-0005-0000-0000-0000B5050000}"/>
    <cellStyle name="_GSM G9 Quotation Template 20050221 70" xfId="1504" xr:uid="{00000000-0005-0000-0000-0000B6050000}"/>
    <cellStyle name="_GSM G9 Quotation Template 20050221 71" xfId="1505" xr:uid="{00000000-0005-0000-0000-0000B7050000}"/>
    <cellStyle name="_GSM G9 Quotation Template 20050221 72" xfId="1506" xr:uid="{00000000-0005-0000-0000-0000B8050000}"/>
    <cellStyle name="_GSM G9 Quotation Template 20050221 73" xfId="1507" xr:uid="{00000000-0005-0000-0000-0000B9050000}"/>
    <cellStyle name="_GSM G9 Quotation Template 20050221 74" xfId="1508" xr:uid="{00000000-0005-0000-0000-0000BA050000}"/>
    <cellStyle name="_GSM G9 Quotation Template 20050221 75" xfId="1509" xr:uid="{00000000-0005-0000-0000-0000BB050000}"/>
    <cellStyle name="_GSM G9 Quotation Template 20050221 76" xfId="1510" xr:uid="{00000000-0005-0000-0000-0000BC050000}"/>
    <cellStyle name="_GSM G9 Quotation Template 20050221 77" xfId="1511" xr:uid="{00000000-0005-0000-0000-0000BD050000}"/>
    <cellStyle name="_GSM G9 Quotation Template 20050221 78" xfId="1512" xr:uid="{00000000-0005-0000-0000-0000BE050000}"/>
    <cellStyle name="_GSM G9 Quotation Template 20050221 79" xfId="1513" xr:uid="{00000000-0005-0000-0000-0000BF050000}"/>
    <cellStyle name="_GSM G9 Quotation Template 20050221 8" xfId="1514" xr:uid="{00000000-0005-0000-0000-0000C0050000}"/>
    <cellStyle name="_GSM G9 Quotation Template 20050221 80" xfId="1515" xr:uid="{00000000-0005-0000-0000-0000C1050000}"/>
    <cellStyle name="_GSM G9 Quotation Template 20050221 9" xfId="1516" xr:uid="{00000000-0005-0000-0000-0000C2050000}"/>
    <cellStyle name="_GSM G9 Quotation Template 20050221_（数通提交）MTN Group - 2010 Supplier Price Book Format" xfId="1517" xr:uid="{00000000-0005-0000-0000-0000C3050000}"/>
    <cellStyle name="_GSM G9 Quotation Template 20050221_~2093566" xfId="1518" xr:uid="{00000000-0005-0000-0000-0000C4050000}"/>
    <cellStyle name="_GSM G9 Quotation Template 20050221_~7617676" xfId="1519" xr:uid="{00000000-0005-0000-0000-0000C5050000}"/>
    <cellStyle name="_GSM G9 Quotation Template 20050221_GU PB--fuyujun" xfId="1520" xr:uid="{00000000-0005-0000-0000-0000C6050000}"/>
    <cellStyle name="_GSM G9 Quotation Template 20050221_MTN Group - 2010 Supplier Price Book (20100326)" xfId="1521" xr:uid="{00000000-0005-0000-0000-0000C7050000}"/>
    <cellStyle name="_GSM G9 Quotation Template 20050221_MTN Group - 2010 Supplier Price Book Format" xfId="1522" xr:uid="{00000000-0005-0000-0000-0000C8050000}"/>
    <cellStyle name="_GSM G9 Quotation Template 20050221_MTN Group - 2010 Supplier Price Book Format CN 20100604" xfId="1523" xr:uid="{00000000-0005-0000-0000-0000C9050000}"/>
    <cellStyle name="_GSM G9 Quotation Template 20050221_MTN Group - 2010 Supplier Price Book Format V3" xfId="1524" xr:uid="{00000000-0005-0000-0000-0000CA050000}"/>
    <cellStyle name="_GSM G9 Quotation Template 20050221_MTN Group - 2010 Supplier Price Book Format（0108 SLA)" xfId="1525" xr:uid="{00000000-0005-0000-0000-0000CB050000}"/>
    <cellStyle name="_GSM G9 Quotation Template 20050221_MTN Group - 2010 Supplier Price Book Format_datacom" xfId="1526" xr:uid="{00000000-0005-0000-0000-0000CC050000}"/>
    <cellStyle name="_GSM G9 Quotation Template 20050221_MTN Group - 2010 Supplier Price Book Format_services1008" xfId="1527" xr:uid="{00000000-0005-0000-0000-0000CD050000}"/>
    <cellStyle name="_GSM G9 Quotation Template 20050221_MTN Group - 2010 Supplier Price Book Format-CN" xfId="1528" xr:uid="{00000000-0005-0000-0000-0000CE050000}"/>
    <cellStyle name="_GSM G9 Quotation Template 20050221_MTN Group - 2010 Supplier Price Book Format-GSM20100108" xfId="1529" xr:uid="{00000000-0005-0000-0000-0000CF050000}"/>
    <cellStyle name="_GSM G9 Quotation Template 20050221_MTN Group - 2010 Supplier Price Book Format-MW" xfId="1530" xr:uid="{00000000-0005-0000-0000-0000D0050000}"/>
    <cellStyle name="_GSM G9 Quotation Template 20050221_MTN Group - 2010 Supplier Price Book Format-POWER" xfId="1531" xr:uid="{00000000-0005-0000-0000-0000D1050000}"/>
    <cellStyle name="_GSM G9 Quotation Template 20050221_MTN Group - 2010 Supplier Price Book Format-VAS 20100108" xfId="1532" xr:uid="{00000000-0005-0000-0000-0000D2050000}"/>
    <cellStyle name="_GSM G9 Quotation Template 20050221_MTN Group - 2010 Supplier Price Book Format-WiMAX" xfId="1533" xr:uid="{00000000-0005-0000-0000-0000D3050000}"/>
    <cellStyle name="_GSM G9 Quotation Template 20050221_MTN Group - 2010 Supplier Price Book -Training" xfId="1534" xr:uid="{00000000-0005-0000-0000-0000D4050000}"/>
    <cellStyle name="_GSM G9 Quotation Template 20050221_MTN Group 2010 Supplier Price Book Format-UMTS-V1" xfId="1535" xr:uid="{00000000-0005-0000-0000-0000D5050000}"/>
    <cellStyle name="_GSM G9 Quotation Template 20050221_MTN Group PB for SMS expansion(26th July2010) (2)" xfId="1536" xr:uid="{00000000-0005-0000-0000-0000D6050000}"/>
    <cellStyle name="_GSM G9 Quotation Template 20050221_wimax" xfId="1537" xr:uid="{00000000-0005-0000-0000-0000D7050000}"/>
    <cellStyle name="_GSM-T Quotation Template 20050324NEW" xfId="1538" xr:uid="{00000000-0005-0000-0000-0000D8050000}"/>
    <cellStyle name="_GSM-T Quotation Template 20050324NEW 2" xfId="1539" xr:uid="{00000000-0005-0000-0000-0000D9050000}"/>
    <cellStyle name="_GSM-T Quotation Template 20050324NEW 3" xfId="1540" xr:uid="{00000000-0005-0000-0000-0000DA050000}"/>
    <cellStyle name="_GSM-T Quotation Template 20050324NEW 4" xfId="1541" xr:uid="{00000000-0005-0000-0000-0000DB050000}"/>
    <cellStyle name="_GSM-T Quotation Template 20050324NEW_wimax" xfId="1542" xr:uid="{00000000-0005-0000-0000-0000DC050000}"/>
    <cellStyle name="_Guam Wireless_Offer Calculation_Final_wo Core_25Aug06" xfId="1543" xr:uid="{00000000-0005-0000-0000-0000DD050000}"/>
    <cellStyle name="_Guam-Mobile Core-Spare Dimensioning-to LC" xfId="1544" xr:uid="{00000000-0005-0000-0000-0000DE050000}"/>
    <cellStyle name="_Guam-Mobile Core-Spare Dimensioning-to LC 2" xfId="1545" xr:uid="{00000000-0005-0000-0000-0000DF050000}"/>
    <cellStyle name="_GUAM-NTT Wireless-Geran Pool Dimension-to LC" xfId="1546" xr:uid="{00000000-0005-0000-0000-0000E0050000}"/>
    <cellStyle name="_GUAM-NTT Wireless-Geran Pool Dimension-to LC 2" xfId="1547" xr:uid="{00000000-0005-0000-0000-0000E1050000}"/>
    <cellStyle name="_H3G IMS Budg  Offer" xfId="1548" xr:uid="{00000000-0005-0000-0000-0000E2050000}"/>
    <cellStyle name="_H3G IMS Budg  Offer 2" xfId="1549" xr:uid="{00000000-0005-0000-0000-0000E3050000}"/>
    <cellStyle name="_H3G IMS Budg. Offer v02" xfId="1550" xr:uid="{00000000-0005-0000-0000-0000E4050000}"/>
    <cellStyle name="_H3G IMS Budg. Offer v02 2" xfId="1551" xr:uid="{00000000-0005-0000-0000-0000E5050000}"/>
    <cellStyle name="_Hansenet SWCM (2)" xfId="1552" xr:uid="{00000000-0005-0000-0000-0000E6050000}"/>
    <cellStyle name="_Hansenet SWCM (2) 2" xfId="1553" xr:uid="{00000000-0005-0000-0000-0000E7050000}"/>
    <cellStyle name="_Heading" xfId="1554" xr:uid="{00000000-0005-0000-0000-0000E8050000}"/>
    <cellStyle name="_HepTech_v02" xfId="1555" xr:uid="{00000000-0005-0000-0000-0000E9050000}"/>
    <cellStyle name="_HepTech_v02 2" xfId="1556" xr:uid="{00000000-0005-0000-0000-0000EA050000}"/>
    <cellStyle name="_Herbert BSS-RAN testbed" xfId="1557" xr:uid="{00000000-0005-0000-0000-0000EB050000}"/>
    <cellStyle name="_Hi3.0 BSNL Offer Overview v0.1 2006-04-13" xfId="1558" xr:uid="{00000000-0005-0000-0000-0000EC050000}"/>
    <cellStyle name="_HI30_cost-calculator_Heinrich10.4.2" xfId="1559" xr:uid="{00000000-0005-0000-0000-0000ED050000}"/>
    <cellStyle name="_HI30_cost-calculator_Heinrich10.4.2 2" xfId="1560" xr:uid="{00000000-0005-0000-0000-0000EE050000}"/>
    <cellStyle name="_High capacity BSC  TCSM Unit pricing mod LHa 301006" xfId="1561" xr:uid="{00000000-0005-0000-0000-0000EF050000}"/>
    <cellStyle name="_Highlevel_VDC 3G offer complete swap_ver03" xfId="1562" xr:uid="{00000000-0005-0000-0000-0000F0050000}"/>
    <cellStyle name="_Highlevel_VDC 3G offer complete swap_ver03 2" xfId="1563" xr:uid="{00000000-0005-0000-0000-0000F1050000}"/>
    <cellStyle name="_Highlevel_VDC 3G offer complete swap_ver03_Input" xfId="1564" xr:uid="{00000000-0005-0000-0000-0000F2050000}"/>
    <cellStyle name="_Highlight" xfId="1565" xr:uid="{00000000-0005-0000-0000-0000F3050000}"/>
    <cellStyle name="_HLRi 3 0_HSS-FE_Price Book IRP_V0 54" xfId="1566" xr:uid="{00000000-0005-0000-0000-0000F4050000}"/>
    <cellStyle name="_HLRi 3 0_HSS-FE_Price Book IRP_V0 54 2" xfId="1567" xr:uid="{00000000-0005-0000-0000-0000F5050000}"/>
    <cellStyle name="_HLRi-Discount" xfId="1568" xr:uid="{00000000-0005-0000-0000-0000F6050000}"/>
    <cellStyle name="_HLRi-Discount 2" xfId="1569" xr:uid="{00000000-0005-0000-0000-0000F7050000}"/>
    <cellStyle name="_HLRi-Discount_Input" xfId="1570" xr:uid="{00000000-0005-0000-0000-0000F8050000}"/>
    <cellStyle name="_Hops Calculations as agreed 5th Sep 06" xfId="1571" xr:uid="{00000000-0005-0000-0000-0000F9050000}"/>
    <cellStyle name="_Hops Calculations as agreed 5th Sep 06_Input" xfId="1572" xr:uid="{00000000-0005-0000-0000-0000FA050000}"/>
    <cellStyle name="_Hops(new)" xfId="1573" xr:uid="{00000000-0005-0000-0000-0000FB050000}"/>
    <cellStyle name="_Hops(new)_Input" xfId="1574" xr:uid="{00000000-0005-0000-0000-0000FC050000}"/>
    <cellStyle name="_HP" xfId="1575" xr:uid="{00000000-0005-0000-0000-0000FD050000}"/>
    <cellStyle name="_HP 2" xfId="1576" xr:uid="{00000000-0005-0000-0000-0000FE050000}"/>
    <cellStyle name="_HP_dud_200208v1 (2)" xfId="1577" xr:uid="{00000000-0005-0000-0000-0000FF050000}"/>
    <cellStyle name="_HP_dud_200208v1 (2) 2" xfId="1578" xr:uid="{00000000-0005-0000-0000-000000060000}"/>
    <cellStyle name="_HSSc reference_v0" xfId="1579" xr:uid="{00000000-0005-0000-0000-000001060000}"/>
    <cellStyle name="_Huawei Datacom Price Book for MTN - 20080925-FINAL" xfId="1580" xr:uid="{00000000-0005-0000-0000-000002060000}"/>
    <cellStyle name="_Huawei Datacom Price Book for MTN - 20080925-FINAL 2" xfId="1581" xr:uid="{00000000-0005-0000-0000-000003060000}"/>
    <cellStyle name="_Huawei Datacom Price Book for MTN - 20080925-FINAL 3" xfId="1582" xr:uid="{00000000-0005-0000-0000-000004060000}"/>
    <cellStyle name="_Huawei Datacom Price Book for MTN - 20080925-FINAL 4" xfId="1583" xr:uid="{00000000-0005-0000-0000-000005060000}"/>
    <cellStyle name="_Huawei Datacom Price Book for MTN - 20080925-FINAL_（数通提交）MTN Group - 2010 Supplier Price Book Format" xfId="1584" xr:uid="{00000000-0005-0000-0000-000006060000}"/>
    <cellStyle name="_Huawei Datacom Price Book for MTN - 20080925-FINAL_~2093566" xfId="1585" xr:uid="{00000000-0005-0000-0000-000007060000}"/>
    <cellStyle name="_Huawei Datacom Price Book for MTN - 20080925-FINAL_~7617676" xfId="1586" xr:uid="{00000000-0005-0000-0000-000008060000}"/>
    <cellStyle name="_Huawei Datacom Price Book for MTN - 20080925-FINAL_GU PB--fuyujun" xfId="1587" xr:uid="{00000000-0005-0000-0000-000009060000}"/>
    <cellStyle name="_Huawei Datacom Price Book for MTN - 20080925-FINAL_MTN Group - 2010 Supplier Price Book (20100326)" xfId="1588" xr:uid="{00000000-0005-0000-0000-00000A060000}"/>
    <cellStyle name="_Huawei Datacom Price Book for MTN - 20080925-FINAL_MTN Group - 2010 Supplier Price Book Format" xfId="1589" xr:uid="{00000000-0005-0000-0000-00000B060000}"/>
    <cellStyle name="_Huawei Datacom Price Book for MTN - 20080925-FINAL_MTN Group - 2010 Supplier Price Book Format CN 20100604" xfId="1590" xr:uid="{00000000-0005-0000-0000-00000C060000}"/>
    <cellStyle name="_Huawei Datacom Price Book for MTN - 20080925-FINAL_MTN Group - 2010 Supplier Price Book Format V3" xfId="1591" xr:uid="{00000000-0005-0000-0000-00000D060000}"/>
    <cellStyle name="_Huawei Datacom Price Book for MTN - 20080925-FINAL_MTN Group - 2010 Supplier Price Book Format（0108 SLA)" xfId="1592" xr:uid="{00000000-0005-0000-0000-00000E060000}"/>
    <cellStyle name="_Huawei Datacom Price Book for MTN - 20080925-FINAL_MTN Group - 2010 Supplier Price Book Format_datacom" xfId="1593" xr:uid="{00000000-0005-0000-0000-00000F060000}"/>
    <cellStyle name="_Huawei Datacom Price Book for MTN - 20080925-FINAL_MTN Group - 2010 Supplier Price Book Format_services1008" xfId="1594" xr:uid="{00000000-0005-0000-0000-000010060000}"/>
    <cellStyle name="_Huawei Datacom Price Book for MTN - 20080925-FINAL_MTN Group - 2010 Supplier Price Book Format-CN" xfId="1595" xr:uid="{00000000-0005-0000-0000-000011060000}"/>
    <cellStyle name="_Huawei Datacom Price Book for MTN - 20080925-FINAL_MTN Group - 2010 Supplier Price Book Format-GSM20100108" xfId="1596" xr:uid="{00000000-0005-0000-0000-000012060000}"/>
    <cellStyle name="_Huawei Datacom Price Book for MTN - 20080925-FINAL_MTN Group - 2010 Supplier Price Book Format-MW" xfId="1597" xr:uid="{00000000-0005-0000-0000-000013060000}"/>
    <cellStyle name="_Huawei Datacom Price Book for MTN - 20080925-FINAL_MTN Group - 2010 Supplier Price Book Format-POWER" xfId="1598" xr:uid="{00000000-0005-0000-0000-000014060000}"/>
    <cellStyle name="_Huawei Datacom Price Book for MTN - 20080925-FINAL_MTN Group - 2010 Supplier Price Book Format-VAS 20100108" xfId="1599" xr:uid="{00000000-0005-0000-0000-000015060000}"/>
    <cellStyle name="_Huawei Datacom Price Book for MTN - 20080925-FINAL_MTN Group - 2010 Supplier Price Book Format-WiMAX" xfId="1600" xr:uid="{00000000-0005-0000-0000-000016060000}"/>
    <cellStyle name="_Huawei Datacom Price Book for MTN - 20080925-FINAL_MTN Group - 2010 Supplier Price Book -Training" xfId="1601" xr:uid="{00000000-0005-0000-0000-000017060000}"/>
    <cellStyle name="_Huawei Datacom Price Book for MTN - 20080925-FINAL_MTN Group 2010 Supplier Price Book Format-UMTS-V1" xfId="1602" xr:uid="{00000000-0005-0000-0000-000018060000}"/>
    <cellStyle name="_Huawei Datacom Price Book for MTN - 20080925-FINAL_MTN Group PB for SMS expansion(26th July2010) (2)" xfId="1603" xr:uid="{00000000-0005-0000-0000-000019060000}"/>
    <cellStyle name="_Huawei Datacom Price Book for MTN - 20080925-FINAL_wimax" xfId="1604" xr:uid="{00000000-0005-0000-0000-00001A060000}"/>
    <cellStyle name="_Hutch India PaCo Pricing v3 0 (5)" xfId="1605" xr:uid="{00000000-0005-0000-0000-00001B060000}"/>
    <cellStyle name="_Hutch VF India BSS prices" xfId="1606" xr:uid="{00000000-0005-0000-0000-00001C060000}"/>
    <cellStyle name="_Hutchison RFQ - 73 circles (Scenario 1-no growth) version4a " xfId="1607" xr:uid="{00000000-0005-0000-0000-00001D060000}"/>
    <cellStyle name="_Hutchison RFQ - 73 circles (Scenario 1-no growth) version4a _Input" xfId="1608" xr:uid="{00000000-0005-0000-0000-00001E060000}"/>
    <cellStyle name="_HWS OfferNigeria BTS sites" xfId="1609" xr:uid="{00000000-0005-0000-0000-00001F060000}"/>
    <cellStyle name="_HWS_calc_final_v3" xfId="1610" xr:uid="{00000000-0005-0000-0000-000020060000}"/>
    <cellStyle name="_IAM_BoM_Infra_Part_Basic+Optional" xfId="1611" xr:uid="{00000000-0005-0000-0000-000021060000}"/>
    <cellStyle name="_IAM_BoM_Infra_Part_Basic+Optional 2" xfId="1612" xr:uid="{00000000-0005-0000-0000-000022060000}"/>
    <cellStyle name="_IBMN" xfId="1613" xr:uid="{00000000-0005-0000-0000-000023060000}"/>
    <cellStyle name="_IBMN 2" xfId="1614" xr:uid="{00000000-0005-0000-0000-000024060000}"/>
    <cellStyle name="_IBM-Nokia Server" xfId="1615" xr:uid="{00000000-0005-0000-0000-000025060000}"/>
    <cellStyle name="_IBM-Nokia Server 2" xfId="1616" xr:uid="{00000000-0005-0000-0000-000026060000}"/>
    <cellStyle name="_IM Presense Group" xfId="1617" xr:uid="{00000000-0005-0000-0000-000027060000}"/>
    <cellStyle name="_Implementation Percentages for Basic features" xfId="1618" xr:uid="{00000000-0005-0000-0000-000028060000}"/>
    <cellStyle name="_Implementation Percentages for Basic features 2" xfId="1619" xr:uid="{00000000-0005-0000-0000-000029060000}"/>
    <cellStyle name="_Implementation Percentages for Basic features 3" xfId="1620" xr:uid="{00000000-0005-0000-0000-00002A060000}"/>
    <cellStyle name="_Implementation Percentages for Basic features 4" xfId="1621" xr:uid="{00000000-0005-0000-0000-00002B060000}"/>
    <cellStyle name="_IMS" xfId="1622" xr:uid="{00000000-0005-0000-0000-00002C060000}"/>
    <cellStyle name="_IMS 2" xfId="1623" xr:uid="{00000000-0005-0000-0000-00002D060000}"/>
    <cellStyle name="_IMS 5.0_IRP,MAP definitions_V 0.63" xfId="1624" xr:uid="{00000000-0005-0000-0000-00002E060000}"/>
    <cellStyle name="_IMS 5.0_LP,MAP definitions incl. cost_V 0.63" xfId="1625" xr:uid="{00000000-0005-0000-0000-00002F060000}"/>
    <cellStyle name="_IMS Dimensioning(draft)-0612" xfId="1626" xr:uid="{00000000-0005-0000-0000-000030060000}"/>
    <cellStyle name="_IMS_CHT -Niramon190107" xfId="1627" xr:uid="{00000000-0005-0000-0000-000031060000}"/>
    <cellStyle name="_IMS_CHT -Niramon190107_Input" xfId="1628" xr:uid="{00000000-0005-0000-0000-000032060000}"/>
    <cellStyle name="_IMS_EWE_Recalc_Zusammengefasst" xfId="1629" xr:uid="{00000000-0005-0000-0000-000033060000}"/>
    <cellStyle name="_IMS_pricing_tool" xfId="1630" xr:uid="{00000000-0005-0000-0000-000034060000}"/>
    <cellStyle name="_IMS_TWC_Summary-comb_v1" xfId="1631" xr:uid="{00000000-0005-0000-0000-000035060000}"/>
    <cellStyle name="_IMS产品工时工具报价版（手工模板）打包版_to liuqiao" xfId="1632" xr:uid="{00000000-0005-0000-0000-000036060000}"/>
    <cellStyle name="_IMS产品工时工具报价版（手工模板）打包版_to liuqiao_EN" xfId="1633" xr:uid="{00000000-0005-0000-0000-000037060000}"/>
    <cellStyle name="_IMS产品工时工具报价版（手工模板）打包版V1.2 (5.0)" xfId="1634" xr:uid="{00000000-0005-0000-0000-000038060000}"/>
    <cellStyle name="_IN 18 Full" xfId="1635" xr:uid="{00000000-0005-0000-0000-000039060000}"/>
    <cellStyle name="_IN&amp;VAS Price Book for MTN V0.9(20080709)" xfId="1636" xr:uid="{00000000-0005-0000-0000-00003A060000}"/>
    <cellStyle name="_IN&amp;VAS Price Book for MTN V0.9(20080709) 2" xfId="1637" xr:uid="{00000000-0005-0000-0000-00003B060000}"/>
    <cellStyle name="_IN&amp;VAS Price Book for MTN V0.9(20080709) 3" xfId="1638" xr:uid="{00000000-0005-0000-0000-00003C060000}"/>
    <cellStyle name="_IN&amp;VAS Price Book for MTN V0.9(20080709) 4" xfId="1639" xr:uid="{00000000-0005-0000-0000-00003D060000}"/>
    <cellStyle name="_IN&amp;VAS Price Book for MTN V0.9(20080709)_（数通提交）MTN Group - 2010 Supplier Price Book Format" xfId="1640" xr:uid="{00000000-0005-0000-0000-00003E060000}"/>
    <cellStyle name="_IN&amp;VAS Price Book for MTN V0.9(20080709)_~2093566" xfId="1641" xr:uid="{00000000-0005-0000-0000-00003F060000}"/>
    <cellStyle name="_IN&amp;VAS Price Book for MTN V0.9(20080709)_~7617676" xfId="1642" xr:uid="{00000000-0005-0000-0000-000040060000}"/>
    <cellStyle name="_IN&amp;VAS Price Book for MTN V0.9(20080709)_GU PB--fuyujun" xfId="1643" xr:uid="{00000000-0005-0000-0000-000041060000}"/>
    <cellStyle name="_IN&amp;VAS Price Book for MTN V0.9(20080709)_MTN Group - 2010 Supplier Price Book (20100326)" xfId="1644" xr:uid="{00000000-0005-0000-0000-000042060000}"/>
    <cellStyle name="_IN&amp;VAS Price Book for MTN V0.9(20080709)_MTN Group - 2010 Supplier Price Book Format" xfId="1645" xr:uid="{00000000-0005-0000-0000-000043060000}"/>
    <cellStyle name="_IN&amp;VAS Price Book for MTN V0.9(20080709)_MTN Group - 2010 Supplier Price Book Format CN 20100604" xfId="1646" xr:uid="{00000000-0005-0000-0000-000044060000}"/>
    <cellStyle name="_IN&amp;VAS Price Book for MTN V0.9(20080709)_MTN Group - 2010 Supplier Price Book Format V3" xfId="1647" xr:uid="{00000000-0005-0000-0000-000045060000}"/>
    <cellStyle name="_IN&amp;VAS Price Book for MTN V0.9(20080709)_MTN Group - 2010 Supplier Price Book Format（0108 SLA)" xfId="1648" xr:uid="{00000000-0005-0000-0000-000046060000}"/>
    <cellStyle name="_IN&amp;VAS Price Book for MTN V0.9(20080709)_MTN Group - 2010 Supplier Price Book Format_datacom" xfId="1649" xr:uid="{00000000-0005-0000-0000-000047060000}"/>
    <cellStyle name="_IN&amp;VAS Price Book for MTN V0.9(20080709)_MTN Group - 2010 Supplier Price Book Format_services1008" xfId="1650" xr:uid="{00000000-0005-0000-0000-000048060000}"/>
    <cellStyle name="_IN&amp;VAS Price Book for MTN V0.9(20080709)_MTN Group - 2010 Supplier Price Book Format-CN" xfId="1651" xr:uid="{00000000-0005-0000-0000-000049060000}"/>
    <cellStyle name="_IN&amp;VAS Price Book for MTN V0.9(20080709)_MTN Group - 2010 Supplier Price Book Format-GSM20100108" xfId="1652" xr:uid="{00000000-0005-0000-0000-00004A060000}"/>
    <cellStyle name="_IN&amp;VAS Price Book for MTN V0.9(20080709)_MTN Group - 2010 Supplier Price Book Format-MW" xfId="1653" xr:uid="{00000000-0005-0000-0000-00004B060000}"/>
    <cellStyle name="_IN&amp;VAS Price Book for MTN V0.9(20080709)_MTN Group - 2010 Supplier Price Book Format-POWER" xfId="1654" xr:uid="{00000000-0005-0000-0000-00004C060000}"/>
    <cellStyle name="_IN&amp;VAS Price Book for MTN V0.9(20080709)_MTN Group - 2010 Supplier Price Book Format-VAS 20100108" xfId="1655" xr:uid="{00000000-0005-0000-0000-00004D060000}"/>
    <cellStyle name="_IN&amp;VAS Price Book for MTN V0.9(20080709)_MTN Group - 2010 Supplier Price Book Format-WiMAX" xfId="1656" xr:uid="{00000000-0005-0000-0000-00004E060000}"/>
    <cellStyle name="_IN&amp;VAS Price Book for MTN V0.9(20080709)_MTN Group - 2010 Supplier Price Book -Training" xfId="1657" xr:uid="{00000000-0005-0000-0000-00004F060000}"/>
    <cellStyle name="_IN&amp;VAS Price Book for MTN V0.9(20080709)_MTN Group 2010 Supplier Price Book Format-UMTS-V1" xfId="1658" xr:uid="{00000000-0005-0000-0000-000050060000}"/>
    <cellStyle name="_IN&amp;VAS Price Book for MTN V0.9(20080709)_MTN Group PB for SMS expansion(26th July2010) (2)" xfId="1659" xr:uid="{00000000-0005-0000-0000-000051060000}"/>
    <cellStyle name="_IN&amp;VAS Price Book for MTN V0.9(20080709)_wimax" xfId="1660" xr:uid="{00000000-0005-0000-0000-000052060000}"/>
    <cellStyle name="_IN&amp;VAS Price Book for MTN V0.9(20080709)-RBT" xfId="1661" xr:uid="{00000000-0005-0000-0000-000053060000}"/>
    <cellStyle name="_IN&amp;VAS Price Book for MTN V0.9(20080709)-RBT 2" xfId="1662" xr:uid="{00000000-0005-0000-0000-000054060000}"/>
    <cellStyle name="_IN&amp;VAS Price Book for MTN V0.9(20080709)-RBT 3" xfId="1663" xr:uid="{00000000-0005-0000-0000-000055060000}"/>
    <cellStyle name="_IN&amp;VAS Price Book for MTN V0.9(20080709)-RBT 4" xfId="1664" xr:uid="{00000000-0005-0000-0000-000056060000}"/>
    <cellStyle name="_IN&amp;VAS Price Book for MTN V0.9(20080709)-RBT_（数通提交）MTN Group - 2010 Supplier Price Book Format" xfId="1665" xr:uid="{00000000-0005-0000-0000-000057060000}"/>
    <cellStyle name="_IN&amp;VAS Price Book for MTN V0.9(20080709)-RBT_~2093566" xfId="1666" xr:uid="{00000000-0005-0000-0000-000058060000}"/>
    <cellStyle name="_IN&amp;VAS Price Book for MTN V0.9(20080709)-RBT_~7617676" xfId="1667" xr:uid="{00000000-0005-0000-0000-000059060000}"/>
    <cellStyle name="_IN&amp;VAS Price Book for MTN V0.9(20080709)-RBT_GU PB--fuyujun" xfId="1668" xr:uid="{00000000-0005-0000-0000-00005A060000}"/>
    <cellStyle name="_IN&amp;VAS Price Book for MTN V0.9(20080709)-RBT_MTN Group - 2010 Supplier Price Book (20100326)" xfId="1669" xr:uid="{00000000-0005-0000-0000-00005B060000}"/>
    <cellStyle name="_IN&amp;VAS Price Book for MTN V0.9(20080709)-RBT_MTN Group - 2010 Supplier Price Book Format" xfId="1670" xr:uid="{00000000-0005-0000-0000-00005C060000}"/>
    <cellStyle name="_IN&amp;VAS Price Book for MTN V0.9(20080709)-RBT_MTN Group - 2010 Supplier Price Book Format CN 20100604" xfId="1671" xr:uid="{00000000-0005-0000-0000-00005D060000}"/>
    <cellStyle name="_IN&amp;VAS Price Book for MTN V0.9(20080709)-RBT_MTN Group - 2010 Supplier Price Book Format V3" xfId="1672" xr:uid="{00000000-0005-0000-0000-00005E060000}"/>
    <cellStyle name="_IN&amp;VAS Price Book for MTN V0.9(20080709)-RBT_MTN Group - 2010 Supplier Price Book Format（0108 SLA)" xfId="1673" xr:uid="{00000000-0005-0000-0000-00005F060000}"/>
    <cellStyle name="_IN&amp;VAS Price Book for MTN V0.9(20080709)-RBT_MTN Group - 2010 Supplier Price Book Format_datacom" xfId="1674" xr:uid="{00000000-0005-0000-0000-000060060000}"/>
    <cellStyle name="_IN&amp;VAS Price Book for MTN V0.9(20080709)-RBT_MTN Group - 2010 Supplier Price Book Format_services1008" xfId="1675" xr:uid="{00000000-0005-0000-0000-000061060000}"/>
    <cellStyle name="_IN&amp;VAS Price Book for MTN V0.9(20080709)-RBT_MTN Group - 2010 Supplier Price Book Format-CN" xfId="1676" xr:uid="{00000000-0005-0000-0000-000062060000}"/>
    <cellStyle name="_IN&amp;VAS Price Book for MTN V0.9(20080709)-RBT_MTN Group - 2010 Supplier Price Book Format-GSM20100108" xfId="1677" xr:uid="{00000000-0005-0000-0000-000063060000}"/>
    <cellStyle name="_IN&amp;VAS Price Book for MTN V0.9(20080709)-RBT_MTN Group - 2010 Supplier Price Book Format-MW" xfId="1678" xr:uid="{00000000-0005-0000-0000-000064060000}"/>
    <cellStyle name="_IN&amp;VAS Price Book for MTN V0.9(20080709)-RBT_MTN Group - 2010 Supplier Price Book Format-POWER" xfId="1679" xr:uid="{00000000-0005-0000-0000-000065060000}"/>
    <cellStyle name="_IN&amp;VAS Price Book for MTN V0.9(20080709)-RBT_MTN Group - 2010 Supplier Price Book Format-VAS 20100108" xfId="1680" xr:uid="{00000000-0005-0000-0000-000066060000}"/>
    <cellStyle name="_IN&amp;VAS Price Book for MTN V0.9(20080709)-RBT_MTN Group - 2010 Supplier Price Book Format-WiMAX" xfId="1681" xr:uid="{00000000-0005-0000-0000-000067060000}"/>
    <cellStyle name="_IN&amp;VAS Price Book for MTN V0.9(20080709)-RBT_MTN Group - 2010 Supplier Price Book -Training" xfId="1682" xr:uid="{00000000-0005-0000-0000-000068060000}"/>
    <cellStyle name="_IN&amp;VAS Price Book for MTN V0.9(20080709)-RBT_MTN Group 2010 Supplier Price Book Format-UMTS-V1" xfId="1683" xr:uid="{00000000-0005-0000-0000-000069060000}"/>
    <cellStyle name="_IN&amp;VAS Price Book for MTN V0.9(20080709)-RBT_MTN Group PB for SMS expansion(26th July2010) (2)" xfId="1684" xr:uid="{00000000-0005-0000-0000-00006A060000}"/>
    <cellStyle name="_IN&amp;VAS Price Book for MTN V0.9(20080709)-RBT_wimax" xfId="1685" xr:uid="{00000000-0005-0000-0000-00006B060000}"/>
    <cellStyle name="_IN@vantage v8 ED1" xfId="1686" xr:uid="{00000000-0005-0000-0000-00006C060000}"/>
    <cellStyle name="_IND_BSNL_3G_RFP_MS_Offer_21-04-2006" xfId="1687" xr:uid="{00000000-0005-0000-0000-00006D060000}"/>
    <cellStyle name="_infoX-WISG V200R002&amp;V200R003 calculate-oversea" xfId="1688" xr:uid="{00000000-0005-0000-0000-00006E060000}"/>
    <cellStyle name="_infoX-WISG V200R002&amp;V200R003 calculate-oversea 2" xfId="1689" xr:uid="{00000000-0005-0000-0000-00006F060000}"/>
    <cellStyle name="_infoX-WISG V200R002&amp;V200R003 calculate-oversea 3" xfId="1690" xr:uid="{00000000-0005-0000-0000-000070060000}"/>
    <cellStyle name="_infoX-WISG V200R002&amp;V200R003 calculate-oversea 4" xfId="1691" xr:uid="{00000000-0005-0000-0000-000071060000}"/>
    <cellStyle name="_infoX-WISG V200R002&amp;V200R003 calculate-oversea_wimax" xfId="1692" xr:uid="{00000000-0005-0000-0000-000072060000}"/>
    <cellStyle name="_Input" xfId="1693" xr:uid="{00000000-0005-0000-0000-000073060000}"/>
    <cellStyle name="_Input_1" xfId="1694" xr:uid="{00000000-0005-0000-0000-000074060000}"/>
    <cellStyle name="_Input_1 2" xfId="1695" xr:uid="{00000000-0005-0000-0000-000075060000}"/>
    <cellStyle name="_Input_1_Input" xfId="1696" xr:uid="{00000000-0005-0000-0000-000076060000}"/>
    <cellStyle name="_Input_2" xfId="1697" xr:uid="{00000000-0005-0000-0000-000077060000}"/>
    <cellStyle name="_Input_2 2" xfId="1698" xr:uid="{00000000-0005-0000-0000-000078060000}"/>
    <cellStyle name="_Input_3" xfId="1699" xr:uid="{00000000-0005-0000-0000-000079060000}"/>
    <cellStyle name="_Input_3 2" xfId="1700" xr:uid="{00000000-0005-0000-0000-00007A060000}"/>
    <cellStyle name="_Input_4" xfId="1701" xr:uid="{00000000-0005-0000-0000-00007B060000}"/>
    <cellStyle name="_Input_5" xfId="1702" xr:uid="{00000000-0005-0000-0000-00007C060000}"/>
    <cellStyle name="_Input_6" xfId="1703" xr:uid="{00000000-0005-0000-0000-00007D060000}"/>
    <cellStyle name="_Input_FSC" xfId="1704" xr:uid="{00000000-0005-0000-0000-00007E060000}"/>
    <cellStyle name="_Input_FSC 2" xfId="1705" xr:uid="{00000000-0005-0000-0000-00007F060000}"/>
    <cellStyle name="_Input_Matching" xfId="1706" xr:uid="{00000000-0005-0000-0000-000080060000}"/>
    <cellStyle name="_Input_Matching 2" xfId="1707" xr:uid="{00000000-0005-0000-0000-000081060000}"/>
    <cellStyle name="_iNUM V3.3-work" xfId="1708" xr:uid="{00000000-0005-0000-0000-000082060000}"/>
    <cellStyle name="_IP Centrex" xfId="1709" xr:uid="{00000000-0005-0000-0000-000083060000}"/>
    <cellStyle name="_IP Unity_Cox_v3_subs_based" xfId="1710" xr:uid="{00000000-0005-0000-0000-000084060000}"/>
    <cellStyle name="_IP Unity_Cox_v4_Scale 2" xfId="1711" xr:uid="{00000000-0005-0000-0000-000085060000}"/>
    <cellStyle name="_Irancell BSS features_12 6 2006" xfId="1712" xr:uid="{00000000-0005-0000-0000-000086060000}"/>
    <cellStyle name="_Irancell IVR_VMS V2" xfId="1713" xr:uid="{00000000-0005-0000-0000-000087060000}"/>
    <cellStyle name="_Irancell IVR_VMS V2 2" xfId="1714" xr:uid="{00000000-0005-0000-0000-000088060000}"/>
    <cellStyle name="_Irancell IVR_VMS V3" xfId="1715" xr:uid="{00000000-0005-0000-0000-000089060000}"/>
    <cellStyle name="_Irancell IVR_VMS V3 2" xfId="1716" xr:uid="{00000000-0005-0000-0000-00008A060000}"/>
    <cellStyle name="_Irancell PE_ver24_DDP_04 01 2006" xfId="1717" xr:uid="{00000000-0005-0000-0000-00008B060000}"/>
    <cellStyle name="_IranCell Switching on wheel_20Feb2006" xfId="1718" xr:uid="{00000000-0005-0000-0000-00008C060000}"/>
    <cellStyle name="_IranCell Switching on wheel_20Feb2006 2" xfId="1719" xr:uid="{00000000-0005-0000-0000-00008D060000}"/>
    <cellStyle name="_IranCell Switching on wheel_20Feb2006_Input" xfId="1720" xr:uid="{00000000-0005-0000-0000-00008E060000}"/>
    <cellStyle name="_Irancell_Ph1_STM1_15_03_2006 (2)" xfId="1721" xr:uid="{00000000-0005-0000-0000-00008F060000}"/>
    <cellStyle name="_Irancell_Ph1_STM1_15_03_2006 (2) 2" xfId="1722" xr:uid="{00000000-0005-0000-0000-000090060000}"/>
    <cellStyle name="_IRP_Pricing_file_xxx" xfId="1723" xr:uid="{00000000-0005-0000-0000-000091060000}"/>
    <cellStyle name="_IRP_Pricing_file_xxx 2" xfId="1724" xr:uid="{00000000-0005-0000-0000-000092060000}"/>
    <cellStyle name="_IS-AF-NSN-RWE" xfId="1725" xr:uid="{00000000-0005-0000-0000-000093060000}"/>
    <cellStyle name="_ISN and NPS pricing ver002" xfId="1726" xr:uid="{00000000-0005-0000-0000-000094060000}"/>
    <cellStyle name="_Joint Flexi EDGE RADIO PRICING 11.02.2007" xfId="1727" xr:uid="{00000000-0005-0000-0000-000095060000}"/>
    <cellStyle name="_Joint Flexi EDGE RADIO PRICING 11.02.2007 2" xfId="1728" xr:uid="{00000000-0005-0000-0000-000096060000}"/>
    <cellStyle name="_Joint Flexi EDGE RADIO PRICING 11.02.2007_Input" xfId="1729" xr:uid="{00000000-0005-0000-0000-000097060000}"/>
    <cellStyle name="_Kopie von CalcTool_V1.0_DRAFT_NS-Work-1" xfId="1730" xr:uid="{00000000-0005-0000-0000-000098060000}"/>
    <cellStyle name="_Kopie von Cisco_Backupfee_Calculation_all_FUs_Prices_-_South" xfId="1731" xr:uid="{00000000-0005-0000-0000-000099060000}"/>
    <cellStyle name="_Kopie von Pricelist+for+ROHS+Blade+Servers+for+December+2007+EUR+v4+WWe" xfId="1732" xr:uid="{00000000-0005-0000-0000-00009A060000}"/>
    <cellStyle name="_Kopie von Pricelist+for+ROHS+Blade+Servers+for+December+2007+EUR+v4+WWe 2" xfId="1733" xr:uid="{00000000-0005-0000-0000-00009B060000}"/>
    <cellStyle name="_L2-Summary by Element" xfId="1734" xr:uid="{00000000-0005-0000-0000-00009C060000}"/>
    <cellStyle name="_L2-Summary by Element 2" xfId="1735" xr:uid="{00000000-0005-0000-0000-00009D060000}"/>
    <cellStyle name="_L2-Summary by Element 3" xfId="1736" xr:uid="{00000000-0005-0000-0000-00009E060000}"/>
    <cellStyle name="_L2-Summary by Element 4" xfId="1737" xr:uid="{00000000-0005-0000-0000-00009F060000}"/>
    <cellStyle name="_L2-Summary by Element_wimax" xfId="1738" xr:uid="{00000000-0005-0000-0000-0000A0060000}"/>
    <cellStyle name="_L3_L3-CDMAnew" xfId="1739" xr:uid="{00000000-0005-0000-0000-0000A1060000}"/>
    <cellStyle name="_L3-BSC6680  070806" xfId="1740" xr:uid="{00000000-0005-0000-0000-0000A2060000}"/>
    <cellStyle name="_L3-CG" xfId="1741" xr:uid="{00000000-0005-0000-0000-0000A3060000}"/>
    <cellStyle name="_L3-CG 2" xfId="1742" xr:uid="{00000000-0005-0000-0000-0000A4060000}"/>
    <cellStyle name="_L3-CG 3" xfId="1743" xr:uid="{00000000-0005-0000-0000-0000A5060000}"/>
    <cellStyle name="_L3-CG 4" xfId="1744" xr:uid="{00000000-0005-0000-0000-0000A6060000}"/>
    <cellStyle name="_L3-CG_wimax" xfId="1745" xr:uid="{00000000-0005-0000-0000-0000A7060000}"/>
    <cellStyle name="_L3-COMMHUB-USP2.1" xfId="1746" xr:uid="{00000000-0005-0000-0000-0000A8060000}"/>
    <cellStyle name="_L3-COMMHUB-USP2.1 2" xfId="1747" xr:uid="{00000000-0005-0000-0000-0000A9060000}"/>
    <cellStyle name="_L3-COMMHUB-USP2.1 3" xfId="1748" xr:uid="{00000000-0005-0000-0000-0000AA060000}"/>
    <cellStyle name="_L3-COMMHUB-USP2.1 4" xfId="1749" xr:uid="{00000000-0005-0000-0000-0000AB060000}"/>
    <cellStyle name="_L3-COMMHUB-USP2.1_（数通提交）MTN Group - 2010 Supplier Price Book Format" xfId="1750" xr:uid="{00000000-0005-0000-0000-0000AC060000}"/>
    <cellStyle name="_L3-COMMHUB-USP2.1_~2093566" xfId="1751" xr:uid="{00000000-0005-0000-0000-0000AD060000}"/>
    <cellStyle name="_L3-COMMHUB-USP2.1_~7617676" xfId="1752" xr:uid="{00000000-0005-0000-0000-0000AE060000}"/>
    <cellStyle name="_L3-COMMHUB-USP2.1_GU PB--fuyujun" xfId="1753" xr:uid="{00000000-0005-0000-0000-0000AF060000}"/>
    <cellStyle name="_L3-COMMHUB-USP2.1_MTN Group - 2010 Supplier Price Book (20100326)" xfId="1754" xr:uid="{00000000-0005-0000-0000-0000B0060000}"/>
    <cellStyle name="_L3-COMMHUB-USP2.1_MTN Group - 2010 Supplier Price Book Format" xfId="1755" xr:uid="{00000000-0005-0000-0000-0000B1060000}"/>
    <cellStyle name="_L3-COMMHUB-USP2.1_MTN Group - 2010 Supplier Price Book Format CN 20100604" xfId="1756" xr:uid="{00000000-0005-0000-0000-0000B2060000}"/>
    <cellStyle name="_L3-COMMHUB-USP2.1_MTN Group - 2010 Supplier Price Book Format V3" xfId="1757" xr:uid="{00000000-0005-0000-0000-0000B3060000}"/>
    <cellStyle name="_L3-COMMHUB-USP2.1_MTN Group - 2010 Supplier Price Book Format（0108 SLA)" xfId="1758" xr:uid="{00000000-0005-0000-0000-0000B4060000}"/>
    <cellStyle name="_L3-COMMHUB-USP2.1_MTN Group - 2010 Supplier Price Book Format_datacom" xfId="1759" xr:uid="{00000000-0005-0000-0000-0000B5060000}"/>
    <cellStyle name="_L3-COMMHUB-USP2.1_MTN Group - 2010 Supplier Price Book Format_services1008" xfId="1760" xr:uid="{00000000-0005-0000-0000-0000B6060000}"/>
    <cellStyle name="_L3-COMMHUB-USP2.1_MTN Group - 2010 Supplier Price Book Format-CN" xfId="1761" xr:uid="{00000000-0005-0000-0000-0000B7060000}"/>
    <cellStyle name="_L3-COMMHUB-USP2.1_MTN Group - 2010 Supplier Price Book Format-GSM20100108" xfId="1762" xr:uid="{00000000-0005-0000-0000-0000B8060000}"/>
    <cellStyle name="_L3-COMMHUB-USP2.1_MTN Group - 2010 Supplier Price Book Format-MW" xfId="1763" xr:uid="{00000000-0005-0000-0000-0000B9060000}"/>
    <cellStyle name="_L3-COMMHUB-USP2.1_MTN Group - 2010 Supplier Price Book Format-POWER" xfId="1764" xr:uid="{00000000-0005-0000-0000-0000BA060000}"/>
    <cellStyle name="_L3-COMMHUB-USP2.1_MTN Group - 2010 Supplier Price Book Format-VAS 20100108" xfId="1765" xr:uid="{00000000-0005-0000-0000-0000BB060000}"/>
    <cellStyle name="_L3-COMMHUB-USP2.1_MTN Group - 2010 Supplier Price Book Format-WiMAX" xfId="1766" xr:uid="{00000000-0005-0000-0000-0000BC060000}"/>
    <cellStyle name="_L3-COMMHUB-USP2.1_MTN Group - 2010 Supplier Price Book -Training" xfId="1767" xr:uid="{00000000-0005-0000-0000-0000BD060000}"/>
    <cellStyle name="_L3-COMMHUB-USP2.1_MTN Group 2010 Supplier Price Book Format-UMTS-V1" xfId="1768" xr:uid="{00000000-0005-0000-0000-0000BE060000}"/>
    <cellStyle name="_L3-COMMHUB-USP2.1_MTN Group PB for SMS expansion(26th July2010) (2)" xfId="1769" xr:uid="{00000000-0005-0000-0000-0000BF060000}"/>
    <cellStyle name="_L3-COMMHUB-USP2.1_wimax" xfId="1770" xr:uid="{00000000-0005-0000-0000-0000C0060000}"/>
    <cellStyle name="_L3-GGSN-USP3.0" xfId="1771" xr:uid="{00000000-0005-0000-0000-0000C1060000}"/>
    <cellStyle name="_L3-GGSN-USP3.0 2" xfId="1772" xr:uid="{00000000-0005-0000-0000-0000C2060000}"/>
    <cellStyle name="_L3-GGSN-USP3.0 3" xfId="1773" xr:uid="{00000000-0005-0000-0000-0000C3060000}"/>
    <cellStyle name="_L3-GGSN-USP3.0 4" xfId="1774" xr:uid="{00000000-0005-0000-0000-0000C4060000}"/>
    <cellStyle name="_L3-GGSN-USP3.0_（数通提交）MTN Group - 2010 Supplier Price Book Format" xfId="1775" xr:uid="{00000000-0005-0000-0000-0000C5060000}"/>
    <cellStyle name="_L3-GGSN-USP3.0_~2093566" xfId="1776" xr:uid="{00000000-0005-0000-0000-0000C6060000}"/>
    <cellStyle name="_L3-GGSN-USP3.0_~7617676" xfId="1777" xr:uid="{00000000-0005-0000-0000-0000C7060000}"/>
    <cellStyle name="_L3-GGSN-USP3.0_GU PB--fuyujun" xfId="1778" xr:uid="{00000000-0005-0000-0000-0000C8060000}"/>
    <cellStyle name="_L3-GGSN-USP3.0_MTN Group - 2010 Supplier Price Book (20100326)" xfId="1779" xr:uid="{00000000-0005-0000-0000-0000C9060000}"/>
    <cellStyle name="_L3-GGSN-USP3.0_MTN Group - 2010 Supplier Price Book Format" xfId="1780" xr:uid="{00000000-0005-0000-0000-0000CA060000}"/>
    <cellStyle name="_L3-GGSN-USP3.0_MTN Group - 2010 Supplier Price Book Format CN 20100604" xfId="1781" xr:uid="{00000000-0005-0000-0000-0000CB060000}"/>
    <cellStyle name="_L3-GGSN-USP3.0_MTN Group - 2010 Supplier Price Book Format V3" xfId="1782" xr:uid="{00000000-0005-0000-0000-0000CC060000}"/>
    <cellStyle name="_L3-GGSN-USP3.0_MTN Group - 2010 Supplier Price Book Format（0108 SLA)" xfId="1783" xr:uid="{00000000-0005-0000-0000-0000CD060000}"/>
    <cellStyle name="_L3-GGSN-USP3.0_MTN Group - 2010 Supplier Price Book Format_datacom" xfId="1784" xr:uid="{00000000-0005-0000-0000-0000CE060000}"/>
    <cellStyle name="_L3-GGSN-USP3.0_MTN Group - 2010 Supplier Price Book Format_services1008" xfId="1785" xr:uid="{00000000-0005-0000-0000-0000CF060000}"/>
    <cellStyle name="_L3-GGSN-USP3.0_MTN Group - 2010 Supplier Price Book Format-CN" xfId="1786" xr:uid="{00000000-0005-0000-0000-0000D0060000}"/>
    <cellStyle name="_L3-GGSN-USP3.0_MTN Group - 2010 Supplier Price Book Format-GSM20100108" xfId="1787" xr:uid="{00000000-0005-0000-0000-0000D1060000}"/>
    <cellStyle name="_L3-GGSN-USP3.0_MTN Group - 2010 Supplier Price Book Format-MW" xfId="1788" xr:uid="{00000000-0005-0000-0000-0000D2060000}"/>
    <cellStyle name="_L3-GGSN-USP3.0_MTN Group - 2010 Supplier Price Book Format-POWER" xfId="1789" xr:uid="{00000000-0005-0000-0000-0000D3060000}"/>
    <cellStyle name="_L3-GGSN-USP3.0_MTN Group - 2010 Supplier Price Book Format-VAS 20100108" xfId="1790" xr:uid="{00000000-0005-0000-0000-0000D4060000}"/>
    <cellStyle name="_L3-GGSN-USP3.0_MTN Group - 2010 Supplier Price Book Format-WiMAX" xfId="1791" xr:uid="{00000000-0005-0000-0000-0000D5060000}"/>
    <cellStyle name="_L3-GGSN-USP3.0_MTN Group - 2010 Supplier Price Book -Training" xfId="1792" xr:uid="{00000000-0005-0000-0000-0000D6060000}"/>
    <cellStyle name="_L3-GGSN-USP3.0_MTN Group 2010 Supplier Price Book Format-UMTS-V1" xfId="1793" xr:uid="{00000000-0005-0000-0000-0000D7060000}"/>
    <cellStyle name="_L3-GGSN-USP3.0_MTN Group PB for SMS expansion(26th July2010) (2)" xfId="1794" xr:uid="{00000000-0005-0000-0000-0000D8060000}"/>
    <cellStyle name="_L3-GGSN-USP3.0_wimax" xfId="1795" xr:uid="{00000000-0005-0000-0000-0000D9060000}"/>
    <cellStyle name="_L3-PCU6000" xfId="1796" xr:uid="{00000000-0005-0000-0000-0000DA060000}"/>
    <cellStyle name="_L3-PCU6000 2" xfId="1797" xr:uid="{00000000-0005-0000-0000-0000DB060000}"/>
    <cellStyle name="_L3-PCU6000 3" xfId="1798" xr:uid="{00000000-0005-0000-0000-0000DC060000}"/>
    <cellStyle name="_L3-PCU6000 4" xfId="1799" xr:uid="{00000000-0005-0000-0000-0000DD060000}"/>
    <cellStyle name="_L3-PCU6000_（数通提交）MTN Group - 2010 Supplier Price Book Format" xfId="1800" xr:uid="{00000000-0005-0000-0000-0000DE060000}"/>
    <cellStyle name="_L3-PCU6000_~2093566" xfId="1801" xr:uid="{00000000-0005-0000-0000-0000DF060000}"/>
    <cellStyle name="_L3-PCU6000_~7617676" xfId="1802" xr:uid="{00000000-0005-0000-0000-0000E0060000}"/>
    <cellStyle name="_L3-PCU6000_GU PB--fuyujun" xfId="1803" xr:uid="{00000000-0005-0000-0000-0000E1060000}"/>
    <cellStyle name="_L3-PCU6000_MTN Group - 2010 Supplier Price Book (20100326)" xfId="1804" xr:uid="{00000000-0005-0000-0000-0000E2060000}"/>
    <cellStyle name="_L3-PCU6000_MTN Group - 2010 Supplier Price Book Format" xfId="1805" xr:uid="{00000000-0005-0000-0000-0000E3060000}"/>
    <cellStyle name="_L3-PCU6000_MTN Group - 2010 Supplier Price Book Format CN 20100604" xfId="1806" xr:uid="{00000000-0005-0000-0000-0000E4060000}"/>
    <cellStyle name="_L3-PCU6000_MTN Group - 2010 Supplier Price Book Format V3" xfId="1807" xr:uid="{00000000-0005-0000-0000-0000E5060000}"/>
    <cellStyle name="_L3-PCU6000_MTN Group - 2010 Supplier Price Book Format（0108 SLA)" xfId="1808" xr:uid="{00000000-0005-0000-0000-0000E6060000}"/>
    <cellStyle name="_L3-PCU6000_MTN Group - 2010 Supplier Price Book Format_datacom" xfId="1809" xr:uid="{00000000-0005-0000-0000-0000E7060000}"/>
    <cellStyle name="_L3-PCU6000_MTN Group - 2010 Supplier Price Book Format_services1008" xfId="1810" xr:uid="{00000000-0005-0000-0000-0000E8060000}"/>
    <cellStyle name="_L3-PCU6000_MTN Group - 2010 Supplier Price Book Format-CN" xfId="1811" xr:uid="{00000000-0005-0000-0000-0000E9060000}"/>
    <cellStyle name="_L3-PCU6000_MTN Group - 2010 Supplier Price Book Format-GSM20100108" xfId="1812" xr:uid="{00000000-0005-0000-0000-0000EA060000}"/>
    <cellStyle name="_L3-PCU6000_MTN Group - 2010 Supplier Price Book Format-MW" xfId="1813" xr:uid="{00000000-0005-0000-0000-0000EB060000}"/>
    <cellStyle name="_L3-PCU6000_MTN Group - 2010 Supplier Price Book Format-POWER" xfId="1814" xr:uid="{00000000-0005-0000-0000-0000EC060000}"/>
    <cellStyle name="_L3-PCU6000_MTN Group - 2010 Supplier Price Book Format-VAS 20100108" xfId="1815" xr:uid="{00000000-0005-0000-0000-0000ED060000}"/>
    <cellStyle name="_L3-PCU6000_MTN Group - 2010 Supplier Price Book Format-WiMAX" xfId="1816" xr:uid="{00000000-0005-0000-0000-0000EE060000}"/>
    <cellStyle name="_L3-PCU6000_MTN Group - 2010 Supplier Price Book -Training" xfId="1817" xr:uid="{00000000-0005-0000-0000-0000EF060000}"/>
    <cellStyle name="_L3-PCU6000_MTN Group 2010 Supplier Price Book Format-UMTS-V1" xfId="1818" xr:uid="{00000000-0005-0000-0000-0000F0060000}"/>
    <cellStyle name="_L3-PCU6000_MTN Group PB for SMS expansion(26th July2010) (2)" xfId="1819" xr:uid="{00000000-0005-0000-0000-0000F1060000}"/>
    <cellStyle name="_L3-PCU6000_wimax" xfId="1820" xr:uid="{00000000-0005-0000-0000-0000F2060000}"/>
    <cellStyle name="_L3-RNC-1 Cabinet" xfId="1821" xr:uid="{00000000-0005-0000-0000-0000F3060000}"/>
    <cellStyle name="_L3-RNC-1 Cabinet 2" xfId="1822" xr:uid="{00000000-0005-0000-0000-0000F4060000}"/>
    <cellStyle name="_L3-RNC-1 Cabinet 3" xfId="1823" xr:uid="{00000000-0005-0000-0000-0000F5060000}"/>
    <cellStyle name="_L3-RNC-1 Cabinet 4" xfId="1824" xr:uid="{00000000-0005-0000-0000-0000F6060000}"/>
    <cellStyle name="_L3-RNC-1 Cabinet_wimax" xfId="1825" xr:uid="{00000000-0005-0000-0000-0000F7060000}"/>
    <cellStyle name="_L3-SGSN(V8R3)-USP3.0" xfId="1826" xr:uid="{00000000-0005-0000-0000-0000F8060000}"/>
    <cellStyle name="_L3-SGSN(V8R3)-USP3.0 2" xfId="1827" xr:uid="{00000000-0005-0000-0000-0000F9060000}"/>
    <cellStyle name="_L3-SGSN(V8R3)-USP3.0 3" xfId="1828" xr:uid="{00000000-0005-0000-0000-0000FA060000}"/>
    <cellStyle name="_L3-SGSN(V8R3)-USP3.0 4" xfId="1829" xr:uid="{00000000-0005-0000-0000-0000FB060000}"/>
    <cellStyle name="_L3-SGSN(V8R3)-USP3.0_（数通提交）MTN Group - 2010 Supplier Price Book Format" xfId="1830" xr:uid="{00000000-0005-0000-0000-0000FC060000}"/>
    <cellStyle name="_L3-SGSN(V8R3)-USP3.0_~2093566" xfId="1831" xr:uid="{00000000-0005-0000-0000-0000FD060000}"/>
    <cellStyle name="_L3-SGSN(V8R3)-USP3.0_~7617676" xfId="1832" xr:uid="{00000000-0005-0000-0000-0000FE060000}"/>
    <cellStyle name="_L3-SGSN(V8R3)-USP3.0_GU PB--fuyujun" xfId="1833" xr:uid="{00000000-0005-0000-0000-0000FF060000}"/>
    <cellStyle name="_L3-SGSN(V8R3)-USP3.0_MTN Group - 2010 Supplier Price Book (20100326)" xfId="1834" xr:uid="{00000000-0005-0000-0000-000000070000}"/>
    <cellStyle name="_L3-SGSN(V8R3)-USP3.0_MTN Group - 2010 Supplier Price Book Format" xfId="1835" xr:uid="{00000000-0005-0000-0000-000001070000}"/>
    <cellStyle name="_L3-SGSN(V8R3)-USP3.0_MTN Group - 2010 Supplier Price Book Format CN 20100604" xfId="1836" xr:uid="{00000000-0005-0000-0000-000002070000}"/>
    <cellStyle name="_L3-SGSN(V8R3)-USP3.0_MTN Group - 2010 Supplier Price Book Format V3" xfId="1837" xr:uid="{00000000-0005-0000-0000-000003070000}"/>
    <cellStyle name="_L3-SGSN(V8R3)-USP3.0_MTN Group - 2010 Supplier Price Book Format（0108 SLA)" xfId="1838" xr:uid="{00000000-0005-0000-0000-000004070000}"/>
    <cellStyle name="_L3-SGSN(V8R3)-USP3.0_MTN Group - 2010 Supplier Price Book Format_datacom" xfId="1839" xr:uid="{00000000-0005-0000-0000-000005070000}"/>
    <cellStyle name="_L3-SGSN(V8R3)-USP3.0_MTN Group - 2010 Supplier Price Book Format_services1008" xfId="1840" xr:uid="{00000000-0005-0000-0000-000006070000}"/>
    <cellStyle name="_L3-SGSN(V8R3)-USP3.0_MTN Group - 2010 Supplier Price Book Format-CN" xfId="1841" xr:uid="{00000000-0005-0000-0000-000007070000}"/>
    <cellStyle name="_L3-SGSN(V8R3)-USP3.0_MTN Group - 2010 Supplier Price Book Format-GSM20100108" xfId="1842" xr:uid="{00000000-0005-0000-0000-000008070000}"/>
    <cellStyle name="_L3-SGSN(V8R3)-USP3.0_MTN Group - 2010 Supplier Price Book Format-MW" xfId="1843" xr:uid="{00000000-0005-0000-0000-000009070000}"/>
    <cellStyle name="_L3-SGSN(V8R3)-USP3.0_MTN Group - 2010 Supplier Price Book Format-POWER" xfId="1844" xr:uid="{00000000-0005-0000-0000-00000A070000}"/>
    <cellStyle name="_L3-SGSN(V8R3)-USP3.0_MTN Group - 2010 Supplier Price Book Format-VAS 20100108" xfId="1845" xr:uid="{00000000-0005-0000-0000-00000B070000}"/>
    <cellStyle name="_L3-SGSN(V8R3)-USP3.0_MTN Group - 2010 Supplier Price Book Format-WiMAX" xfId="1846" xr:uid="{00000000-0005-0000-0000-00000C070000}"/>
    <cellStyle name="_L3-SGSN(V8R3)-USP3.0_MTN Group - 2010 Supplier Price Book -Training" xfId="1847" xr:uid="{00000000-0005-0000-0000-00000D070000}"/>
    <cellStyle name="_L3-SGSN(V8R3)-USP3.0_MTN Group 2010 Supplier Price Book Format-UMTS-V1" xfId="1848" xr:uid="{00000000-0005-0000-0000-00000E070000}"/>
    <cellStyle name="_L3-SGSN(V8R3)-USP3.0_MTN Group PB for SMS expansion(26th July2010) (2)" xfId="1849" xr:uid="{00000000-0005-0000-0000-00000F070000}"/>
    <cellStyle name="_L3-SGSN(V8R3)-USP3.0_wimax" xfId="1850" xr:uid="{00000000-0005-0000-0000-000010070000}"/>
    <cellStyle name="_L3-SGSN(V8R6)-USP3.0" xfId="1851" xr:uid="{00000000-0005-0000-0000-000011070000}"/>
    <cellStyle name="_L3-SGSN(V8R6)-USP3.0 (2)" xfId="1852" xr:uid="{00000000-0005-0000-0000-000012070000}"/>
    <cellStyle name="_L3-SGSN(V8R6)-USP3.0 (2) 2" xfId="1853" xr:uid="{00000000-0005-0000-0000-000013070000}"/>
    <cellStyle name="_L3-SGSN(V8R6)-USP3.0 (2) 3" xfId="1854" xr:uid="{00000000-0005-0000-0000-000014070000}"/>
    <cellStyle name="_L3-SGSN(V8R6)-USP3.0 (2) 4" xfId="1855" xr:uid="{00000000-0005-0000-0000-000015070000}"/>
    <cellStyle name="_L3-SGSN(V8R6)-USP3.0 (2)_（数通提交）MTN Group - 2010 Supplier Price Book Format" xfId="1856" xr:uid="{00000000-0005-0000-0000-000016070000}"/>
    <cellStyle name="_L3-SGSN(V8R6)-USP3.0 (2)_~2093566" xfId="1857" xr:uid="{00000000-0005-0000-0000-000017070000}"/>
    <cellStyle name="_L3-SGSN(V8R6)-USP3.0 (2)_~7617676" xfId="1858" xr:uid="{00000000-0005-0000-0000-000018070000}"/>
    <cellStyle name="_L3-SGSN(V8R6)-USP3.0 (2)_GU PB--fuyujun" xfId="1859" xr:uid="{00000000-0005-0000-0000-000019070000}"/>
    <cellStyle name="_L3-SGSN(V8R6)-USP3.0 (2)_MTN Group - 2010 Supplier Price Book (20100326)" xfId="1860" xr:uid="{00000000-0005-0000-0000-00001A070000}"/>
    <cellStyle name="_L3-SGSN(V8R6)-USP3.0 (2)_MTN Group - 2010 Supplier Price Book Format" xfId="1861" xr:uid="{00000000-0005-0000-0000-00001B070000}"/>
    <cellStyle name="_L3-SGSN(V8R6)-USP3.0 (2)_MTN Group - 2010 Supplier Price Book Format CN 20100604" xfId="1862" xr:uid="{00000000-0005-0000-0000-00001C070000}"/>
    <cellStyle name="_L3-SGSN(V8R6)-USP3.0 (2)_MTN Group - 2010 Supplier Price Book Format V3" xfId="1863" xr:uid="{00000000-0005-0000-0000-00001D070000}"/>
    <cellStyle name="_L3-SGSN(V8R6)-USP3.0 (2)_MTN Group - 2010 Supplier Price Book Format（0108 SLA)" xfId="1864" xr:uid="{00000000-0005-0000-0000-00001E070000}"/>
    <cellStyle name="_L3-SGSN(V8R6)-USP3.0 (2)_MTN Group - 2010 Supplier Price Book Format_datacom" xfId="1865" xr:uid="{00000000-0005-0000-0000-00001F070000}"/>
    <cellStyle name="_L3-SGSN(V8R6)-USP3.0 (2)_MTN Group - 2010 Supplier Price Book Format_services1008" xfId="1866" xr:uid="{00000000-0005-0000-0000-000020070000}"/>
    <cellStyle name="_L3-SGSN(V8R6)-USP3.0 (2)_MTN Group - 2010 Supplier Price Book Format-CN" xfId="1867" xr:uid="{00000000-0005-0000-0000-000021070000}"/>
    <cellStyle name="_L3-SGSN(V8R6)-USP3.0 (2)_MTN Group - 2010 Supplier Price Book Format-GSM20100108" xfId="1868" xr:uid="{00000000-0005-0000-0000-000022070000}"/>
    <cellStyle name="_L3-SGSN(V8R6)-USP3.0 (2)_MTN Group - 2010 Supplier Price Book Format-MW" xfId="1869" xr:uid="{00000000-0005-0000-0000-000023070000}"/>
    <cellStyle name="_L3-SGSN(V8R6)-USP3.0 (2)_MTN Group - 2010 Supplier Price Book Format-POWER" xfId="1870" xr:uid="{00000000-0005-0000-0000-000024070000}"/>
    <cellStyle name="_L3-SGSN(V8R6)-USP3.0 (2)_MTN Group - 2010 Supplier Price Book Format-VAS 20100108" xfId="1871" xr:uid="{00000000-0005-0000-0000-000025070000}"/>
    <cellStyle name="_L3-SGSN(V8R6)-USP3.0 (2)_MTN Group - 2010 Supplier Price Book Format-WiMAX" xfId="1872" xr:uid="{00000000-0005-0000-0000-000026070000}"/>
    <cellStyle name="_L3-SGSN(V8R6)-USP3.0 (2)_MTN Group - 2010 Supplier Price Book -Training" xfId="1873" xr:uid="{00000000-0005-0000-0000-000027070000}"/>
    <cellStyle name="_L3-SGSN(V8R6)-USP3.0 (2)_MTN Group 2010 Supplier Price Book Format-UMTS-V1" xfId="1874" xr:uid="{00000000-0005-0000-0000-000028070000}"/>
    <cellStyle name="_L3-SGSN(V8R6)-USP3.0 (2)_MTN Group PB for SMS expansion(26th July2010) (2)" xfId="1875" xr:uid="{00000000-0005-0000-0000-000029070000}"/>
    <cellStyle name="_L3-SGSN(V8R6)-USP3.0 (2)_wimax" xfId="1876" xr:uid="{00000000-0005-0000-0000-00002A070000}"/>
    <cellStyle name="_L3-SGSN(V8R6)-USP3.0 2" xfId="1877" xr:uid="{00000000-0005-0000-0000-00002B070000}"/>
    <cellStyle name="_L3-SGSN(V8R6)-USP3.0 3" xfId="1878" xr:uid="{00000000-0005-0000-0000-00002C070000}"/>
    <cellStyle name="_L3-SGSN(V8R6)-USP3.0 4" xfId="1879" xr:uid="{00000000-0005-0000-0000-00002D070000}"/>
    <cellStyle name="_L3-SGSN(V8R6)-USP3.0 5" xfId="1880" xr:uid="{00000000-0005-0000-0000-00002E070000}"/>
    <cellStyle name="_L3-SGSN(V8R6)-USP3.0 6" xfId="1881" xr:uid="{00000000-0005-0000-0000-00002F070000}"/>
    <cellStyle name="_L3-SGSN(V8R6)-USP3.0_（数通提交）MTN Group - 2010 Supplier Price Book Format" xfId="1882" xr:uid="{00000000-0005-0000-0000-000030070000}"/>
    <cellStyle name="_L3-SGSN(V8R6)-USP3.0_~2093566" xfId="1883" xr:uid="{00000000-0005-0000-0000-000031070000}"/>
    <cellStyle name="_L3-SGSN(V8R6)-USP3.0_~7617676" xfId="1884" xr:uid="{00000000-0005-0000-0000-000032070000}"/>
    <cellStyle name="_L3-SGSN(V8R6)-USP3.0_GU PB--fuyujun" xfId="1885" xr:uid="{00000000-0005-0000-0000-000033070000}"/>
    <cellStyle name="_L3-SGSN(V8R6)-USP3.0_MTN Group - 2010 Supplier Price Book (20100326)" xfId="1886" xr:uid="{00000000-0005-0000-0000-000034070000}"/>
    <cellStyle name="_L3-SGSN(V8R6)-USP3.0_MTN Group - 2010 Supplier Price Book Format" xfId="1887" xr:uid="{00000000-0005-0000-0000-000035070000}"/>
    <cellStyle name="_L3-SGSN(V8R6)-USP3.0_MTN Group - 2010 Supplier Price Book Format CN 20100604" xfId="1888" xr:uid="{00000000-0005-0000-0000-000036070000}"/>
    <cellStyle name="_L3-SGSN(V8R6)-USP3.0_MTN Group - 2010 Supplier Price Book Format V3" xfId="1889" xr:uid="{00000000-0005-0000-0000-000037070000}"/>
    <cellStyle name="_L3-SGSN(V8R6)-USP3.0_MTN Group - 2010 Supplier Price Book Format（0108 SLA)" xfId="1890" xr:uid="{00000000-0005-0000-0000-000038070000}"/>
    <cellStyle name="_L3-SGSN(V8R6)-USP3.0_MTN Group - 2010 Supplier Price Book Format_datacom" xfId="1891" xr:uid="{00000000-0005-0000-0000-000039070000}"/>
    <cellStyle name="_L3-SGSN(V8R6)-USP3.0_MTN Group - 2010 Supplier Price Book Format_services1008" xfId="1892" xr:uid="{00000000-0005-0000-0000-00003A070000}"/>
    <cellStyle name="_L3-SGSN(V8R6)-USP3.0_MTN Group - 2010 Supplier Price Book Format-CN" xfId="1893" xr:uid="{00000000-0005-0000-0000-00003B070000}"/>
    <cellStyle name="_L3-SGSN(V8R6)-USP3.0_MTN Group - 2010 Supplier Price Book Format-GSM20100108" xfId="1894" xr:uid="{00000000-0005-0000-0000-00003C070000}"/>
    <cellStyle name="_L3-SGSN(V8R6)-USP3.0_MTN Group - 2010 Supplier Price Book Format-MW" xfId="1895" xr:uid="{00000000-0005-0000-0000-00003D070000}"/>
    <cellStyle name="_L3-SGSN(V8R6)-USP3.0_MTN Group - 2010 Supplier Price Book Format-POWER" xfId="1896" xr:uid="{00000000-0005-0000-0000-00003E070000}"/>
    <cellStyle name="_L3-SGSN(V8R6)-USP3.0_MTN Group - 2010 Supplier Price Book Format-VAS 20100108" xfId="1897" xr:uid="{00000000-0005-0000-0000-00003F070000}"/>
    <cellStyle name="_L3-SGSN(V8R6)-USP3.0_MTN Group - 2010 Supplier Price Book Format-WiMAX" xfId="1898" xr:uid="{00000000-0005-0000-0000-000040070000}"/>
    <cellStyle name="_L3-SGSN(V8R6)-USP3.0_MTN Group - 2010 Supplier Price Book -Training" xfId="1899" xr:uid="{00000000-0005-0000-0000-000041070000}"/>
    <cellStyle name="_L3-SGSN(V8R6)-USP3.0_MTN Group 2010 Supplier Price Book Format-UMTS-V1" xfId="1900" xr:uid="{00000000-0005-0000-0000-000042070000}"/>
    <cellStyle name="_L3-SGSN(V8R6)-USP3.0_MTN Group PB for SMS expansion(26th July2010) (2)" xfId="1901" xr:uid="{00000000-0005-0000-0000-000043070000}"/>
    <cellStyle name="_L3-SGSN(V8R6)-USP3.0_wimax" xfId="1902" xr:uid="{00000000-0005-0000-0000-000044070000}"/>
    <cellStyle name="_L3-SPARE-USP3.0" xfId="1903" xr:uid="{00000000-0005-0000-0000-000045070000}"/>
    <cellStyle name="_L3-SPARE-USP3.0 2" xfId="1904" xr:uid="{00000000-0005-0000-0000-000046070000}"/>
    <cellStyle name="_L3-SPARE-USP3.0 3" xfId="1905" xr:uid="{00000000-0005-0000-0000-000047070000}"/>
    <cellStyle name="_L3-SPARE-USP3.0 4" xfId="1906" xr:uid="{00000000-0005-0000-0000-000048070000}"/>
    <cellStyle name="_L3-SPARE-USP3.0_（数通提交）MTN Group - 2010 Supplier Price Book Format" xfId="1907" xr:uid="{00000000-0005-0000-0000-000049070000}"/>
    <cellStyle name="_L3-SPARE-USP3.0_~2093566" xfId="1908" xr:uid="{00000000-0005-0000-0000-00004A070000}"/>
    <cellStyle name="_L3-SPARE-USP3.0_~7617676" xfId="1909" xr:uid="{00000000-0005-0000-0000-00004B070000}"/>
    <cellStyle name="_L3-SPARE-USP3.0_GU PB--fuyujun" xfId="1910" xr:uid="{00000000-0005-0000-0000-00004C070000}"/>
    <cellStyle name="_L3-SPARE-USP3.0_MTN Group - 2010 Supplier Price Book (20100326)" xfId="1911" xr:uid="{00000000-0005-0000-0000-00004D070000}"/>
    <cellStyle name="_L3-SPARE-USP3.0_MTN Group - 2010 Supplier Price Book Format" xfId="1912" xr:uid="{00000000-0005-0000-0000-00004E070000}"/>
    <cellStyle name="_L3-SPARE-USP3.0_MTN Group - 2010 Supplier Price Book Format CN 20100604" xfId="1913" xr:uid="{00000000-0005-0000-0000-00004F070000}"/>
    <cellStyle name="_L3-SPARE-USP3.0_MTN Group - 2010 Supplier Price Book Format V3" xfId="1914" xr:uid="{00000000-0005-0000-0000-000050070000}"/>
    <cellStyle name="_L3-SPARE-USP3.0_MTN Group - 2010 Supplier Price Book Format（0108 SLA)" xfId="1915" xr:uid="{00000000-0005-0000-0000-000051070000}"/>
    <cellStyle name="_L3-SPARE-USP3.0_MTN Group - 2010 Supplier Price Book Format_datacom" xfId="1916" xr:uid="{00000000-0005-0000-0000-000052070000}"/>
    <cellStyle name="_L3-SPARE-USP3.0_MTN Group - 2010 Supplier Price Book Format_services1008" xfId="1917" xr:uid="{00000000-0005-0000-0000-000053070000}"/>
    <cellStyle name="_L3-SPARE-USP3.0_MTN Group - 2010 Supplier Price Book Format-CN" xfId="1918" xr:uid="{00000000-0005-0000-0000-000054070000}"/>
    <cellStyle name="_L3-SPARE-USP3.0_MTN Group - 2010 Supplier Price Book Format-GSM20100108" xfId="1919" xr:uid="{00000000-0005-0000-0000-000055070000}"/>
    <cellStyle name="_L3-SPARE-USP3.0_MTN Group - 2010 Supplier Price Book Format-MW" xfId="1920" xr:uid="{00000000-0005-0000-0000-000056070000}"/>
    <cellStyle name="_L3-SPARE-USP3.0_MTN Group - 2010 Supplier Price Book Format-POWER" xfId="1921" xr:uid="{00000000-0005-0000-0000-000057070000}"/>
    <cellStyle name="_L3-SPARE-USP3.0_MTN Group - 2010 Supplier Price Book Format-VAS 20100108" xfId="1922" xr:uid="{00000000-0005-0000-0000-000058070000}"/>
    <cellStyle name="_L3-SPARE-USP3.0_MTN Group - 2010 Supplier Price Book Format-WiMAX" xfId="1923" xr:uid="{00000000-0005-0000-0000-000059070000}"/>
    <cellStyle name="_L3-SPARE-USP3.0_MTN Group - 2010 Supplier Price Book -Training" xfId="1924" xr:uid="{00000000-0005-0000-0000-00005A070000}"/>
    <cellStyle name="_L3-SPARE-USP3.0_MTN Group 2010 Supplier Price Book Format-UMTS-V1" xfId="1925" xr:uid="{00000000-0005-0000-0000-00005B070000}"/>
    <cellStyle name="_L3-SPARE-USP3.0_MTN Group PB for SMS expansion(26th July2010) (2)" xfId="1926" xr:uid="{00000000-0005-0000-0000-00005C070000}"/>
    <cellStyle name="_L3-SPARE-USP3.0_wimax" xfId="1927" xr:uid="{00000000-0005-0000-0000-00005D070000}"/>
    <cellStyle name="_L3-软件" xfId="1928" xr:uid="{00000000-0005-0000-0000-00005E070000}"/>
    <cellStyle name="_L4-BTS3812AE" xfId="1929" xr:uid="{00000000-0005-0000-0000-00005F070000}"/>
    <cellStyle name="_L4-BTS3812E" xfId="1930" xr:uid="{00000000-0005-0000-0000-000060070000}"/>
    <cellStyle name="_L4-BTS3812E 2" xfId="1931" xr:uid="{00000000-0005-0000-0000-000061070000}"/>
    <cellStyle name="_L4-BTS3812E 3" xfId="1932" xr:uid="{00000000-0005-0000-0000-000062070000}"/>
    <cellStyle name="_L4-BTS3812E 4" xfId="1933" xr:uid="{00000000-0005-0000-0000-000063070000}"/>
    <cellStyle name="_L4-BTS3812E_wimax" xfId="1934" xr:uid="{00000000-0005-0000-0000-000064070000}"/>
    <cellStyle name="_L4-DBS3800" xfId="1935" xr:uid="{00000000-0005-0000-0000-000065070000}"/>
    <cellStyle name="_LI-IMS for MiTV_paul 20060428 - Calc (2)" xfId="1936" xr:uid="{00000000-0005-0000-0000-000066070000}"/>
    <cellStyle name="_LI-IMS for MiTV_paul 20060428 - Calc (2) 2" xfId="1937" xr:uid="{00000000-0005-0000-0000-000067070000}"/>
    <cellStyle name="_List of IS approved Projects" xfId="1938" xr:uid="{00000000-0005-0000-0000-000068070000}"/>
    <cellStyle name="_List of IS approved Projects -updated" xfId="1939" xr:uid="{00000000-0005-0000-0000-000069070000}"/>
    <cellStyle name="_listone RMP-Costi PB06 - nov06" xfId="1940" xr:uid="{00000000-0005-0000-0000-00006A070000}"/>
    <cellStyle name="_listone RMP-Costi PB06 - nov06 2" xfId="1941" xr:uid="{00000000-0005-0000-0000-00006B070000}"/>
    <cellStyle name="_Live system - Out of Warranty" xfId="1942" xr:uid="{00000000-0005-0000-0000-00006C070000}"/>
    <cellStyle name="_LoM" xfId="1943" xr:uid="{00000000-0005-0000-0000-00006D070000}"/>
    <cellStyle name="_LoM Step 2 (2)" xfId="1944" xr:uid="{00000000-0005-0000-0000-00006E070000}"/>
    <cellStyle name="_LoM Step 2 (2) 2" xfId="1945" xr:uid="{00000000-0005-0000-0000-00006F070000}"/>
    <cellStyle name="_LoM Step 2 (2)_Input" xfId="1946" xr:uid="{00000000-0005-0000-0000-000070070000}"/>
    <cellStyle name="_LOM_240707 (2)" xfId="1947" xr:uid="{00000000-0005-0000-0000-000071070000}"/>
    <cellStyle name="_LOM_300707_reduziert_fuer_NI&amp;Care_Anfrage" xfId="1948" xr:uid="{00000000-0005-0000-0000-000072070000}"/>
    <cellStyle name="_LOM_neu" xfId="1949" xr:uid="{00000000-0005-0000-0000-000073070000}"/>
    <cellStyle name="_LOM_neu 2" xfId="1950" xr:uid="{00000000-0005-0000-0000-000074070000}"/>
    <cellStyle name="_LoM+Analyzer+V1.3_RWE_SDH_080206" xfId="1951" xr:uid="{00000000-0005-0000-0000-000075070000}"/>
    <cellStyle name="_LoM+Analyzer+V1.4" xfId="1952" xr:uid="{00000000-0005-0000-0000-000076070000}"/>
    <cellStyle name="_M2000" xfId="1953" xr:uid="{00000000-0005-0000-0000-000077070000}"/>
    <cellStyle name="_M2000 2" xfId="1954" xr:uid="{00000000-0005-0000-0000-000078070000}"/>
    <cellStyle name="_M2000 3" xfId="1955" xr:uid="{00000000-0005-0000-0000-000079070000}"/>
    <cellStyle name="_M2000 4" xfId="1956" xr:uid="{00000000-0005-0000-0000-00007A070000}"/>
    <cellStyle name="_M2000 Expansion" xfId="1957" xr:uid="{00000000-0005-0000-0000-00007B070000}"/>
    <cellStyle name="_M2000 Optional Software" xfId="1958" xr:uid="{00000000-0005-0000-0000-00007C070000}"/>
    <cellStyle name="_M2000 Optional Software 2" xfId="1959" xr:uid="{00000000-0005-0000-0000-00007D070000}"/>
    <cellStyle name="_M2000 Optional Software 3" xfId="1960" xr:uid="{00000000-0005-0000-0000-00007E070000}"/>
    <cellStyle name="_M2000 Optional Software 4" xfId="1961" xr:uid="{00000000-0005-0000-0000-00007F070000}"/>
    <cellStyle name="_M2000 Optional Software_（数通提交）MTN Group - 2010 Supplier Price Book Format" xfId="1962" xr:uid="{00000000-0005-0000-0000-000080070000}"/>
    <cellStyle name="_M2000 Optional Software_~2093566" xfId="1963" xr:uid="{00000000-0005-0000-0000-000081070000}"/>
    <cellStyle name="_M2000 Optional Software_~7617676" xfId="1964" xr:uid="{00000000-0005-0000-0000-000082070000}"/>
    <cellStyle name="_M2000 Optional Software_GU PB--fuyujun" xfId="1965" xr:uid="{00000000-0005-0000-0000-000083070000}"/>
    <cellStyle name="_M2000 Optional Software_MTN Group - 2010 Supplier Price Book (20100326)" xfId="1966" xr:uid="{00000000-0005-0000-0000-000084070000}"/>
    <cellStyle name="_M2000 Optional Software_MTN Group - 2010 Supplier Price Book Format" xfId="1967" xr:uid="{00000000-0005-0000-0000-000085070000}"/>
    <cellStyle name="_M2000 Optional Software_MTN Group - 2010 Supplier Price Book Format CN 20100604" xfId="1968" xr:uid="{00000000-0005-0000-0000-000086070000}"/>
    <cellStyle name="_M2000 Optional Software_MTN Group - 2010 Supplier Price Book Format V3" xfId="1969" xr:uid="{00000000-0005-0000-0000-000087070000}"/>
    <cellStyle name="_M2000 Optional Software_MTN Group - 2010 Supplier Price Book Format（0108 SLA)" xfId="1970" xr:uid="{00000000-0005-0000-0000-000088070000}"/>
    <cellStyle name="_M2000 Optional Software_MTN Group - 2010 Supplier Price Book Format_datacom" xfId="1971" xr:uid="{00000000-0005-0000-0000-000089070000}"/>
    <cellStyle name="_M2000 Optional Software_MTN Group - 2010 Supplier Price Book Format_services1008" xfId="1972" xr:uid="{00000000-0005-0000-0000-00008A070000}"/>
    <cellStyle name="_M2000 Optional Software_MTN Group - 2010 Supplier Price Book Format-CN" xfId="1973" xr:uid="{00000000-0005-0000-0000-00008B070000}"/>
    <cellStyle name="_M2000 Optional Software_MTN Group - 2010 Supplier Price Book Format-GSM20100108" xfId="1974" xr:uid="{00000000-0005-0000-0000-00008C070000}"/>
    <cellStyle name="_M2000 Optional Software_MTN Group - 2010 Supplier Price Book Format-MW" xfId="1975" xr:uid="{00000000-0005-0000-0000-00008D070000}"/>
    <cellStyle name="_M2000 Optional Software_MTN Group - 2010 Supplier Price Book Format-POWER" xfId="1976" xr:uid="{00000000-0005-0000-0000-00008E070000}"/>
    <cellStyle name="_M2000 Optional Software_MTN Group - 2010 Supplier Price Book Format-VAS 20100108" xfId="1977" xr:uid="{00000000-0005-0000-0000-00008F070000}"/>
    <cellStyle name="_M2000 Optional Software_MTN Group - 2010 Supplier Price Book Format-WiMAX" xfId="1978" xr:uid="{00000000-0005-0000-0000-000090070000}"/>
    <cellStyle name="_M2000 Optional Software_MTN Group - 2010 Supplier Price Book -Training" xfId="1979" xr:uid="{00000000-0005-0000-0000-000091070000}"/>
    <cellStyle name="_M2000 Optional Software_MTN Group 2010 Supplier Price Book Format-UMTS-V1" xfId="1980" xr:uid="{00000000-0005-0000-0000-000092070000}"/>
    <cellStyle name="_M2000 Optional Software_MTN Group PB for SMS expansion(26th July2010) (2)" xfId="1981" xr:uid="{00000000-0005-0000-0000-000093070000}"/>
    <cellStyle name="_M2000 Optional Software_wimax" xfId="1982" xr:uid="{00000000-0005-0000-0000-000094070000}"/>
    <cellStyle name="_M2000（10）" xfId="1983" xr:uid="{00000000-0005-0000-0000-000095070000}"/>
    <cellStyle name="_M2000_（数通提交）MTN Group - 2010 Supplier Price Book Format" xfId="1984" xr:uid="{00000000-0005-0000-0000-000096070000}"/>
    <cellStyle name="_M2000_~2093566" xfId="1985" xr:uid="{00000000-0005-0000-0000-000097070000}"/>
    <cellStyle name="_M2000_~7617676" xfId="1986" xr:uid="{00000000-0005-0000-0000-000098070000}"/>
    <cellStyle name="_M2000_1" xfId="1987" xr:uid="{00000000-0005-0000-0000-000099070000}"/>
    <cellStyle name="_M2000_GU PB--fuyujun" xfId="1988" xr:uid="{00000000-0005-0000-0000-00009A070000}"/>
    <cellStyle name="_M2000_MTN Group - 2010 Supplier Price Book (20100326)" xfId="1989" xr:uid="{00000000-0005-0000-0000-00009B070000}"/>
    <cellStyle name="_M2000_MTN Group - 2010 Supplier Price Book Format" xfId="1990" xr:uid="{00000000-0005-0000-0000-00009C070000}"/>
    <cellStyle name="_M2000_MTN Group - 2010 Supplier Price Book Format CN 20100604" xfId="1991" xr:uid="{00000000-0005-0000-0000-00009D070000}"/>
    <cellStyle name="_M2000_MTN Group - 2010 Supplier Price Book Format V3" xfId="1992" xr:uid="{00000000-0005-0000-0000-00009E070000}"/>
    <cellStyle name="_M2000_MTN Group - 2010 Supplier Price Book Format（0108 SLA)" xfId="1993" xr:uid="{00000000-0005-0000-0000-00009F070000}"/>
    <cellStyle name="_M2000_MTN Group - 2010 Supplier Price Book Format_datacom" xfId="1994" xr:uid="{00000000-0005-0000-0000-0000A0070000}"/>
    <cellStyle name="_M2000_MTN Group - 2010 Supplier Price Book Format_services1008" xfId="1995" xr:uid="{00000000-0005-0000-0000-0000A1070000}"/>
    <cellStyle name="_M2000_MTN Group - 2010 Supplier Price Book Format-CN" xfId="1996" xr:uid="{00000000-0005-0000-0000-0000A2070000}"/>
    <cellStyle name="_M2000_MTN Group - 2010 Supplier Price Book Format-GSM20100108" xfId="1997" xr:uid="{00000000-0005-0000-0000-0000A3070000}"/>
    <cellStyle name="_M2000_MTN Group - 2010 Supplier Price Book Format-MW" xfId="1998" xr:uid="{00000000-0005-0000-0000-0000A4070000}"/>
    <cellStyle name="_M2000_MTN Group - 2010 Supplier Price Book Format-POWER" xfId="1999" xr:uid="{00000000-0005-0000-0000-0000A5070000}"/>
    <cellStyle name="_M2000_MTN Group - 2010 Supplier Price Book Format-VAS 20100108" xfId="2000" xr:uid="{00000000-0005-0000-0000-0000A6070000}"/>
    <cellStyle name="_M2000_MTN Group - 2010 Supplier Price Book Format-WiMAX" xfId="2001" xr:uid="{00000000-0005-0000-0000-0000A7070000}"/>
    <cellStyle name="_M2000_MTN Group - 2010 Supplier Price Book -Training" xfId="2002" xr:uid="{00000000-0005-0000-0000-0000A8070000}"/>
    <cellStyle name="_M2000_MTN Group 2010 Supplier Price Book Format-UMTS-V1" xfId="2003" xr:uid="{00000000-0005-0000-0000-0000A9070000}"/>
    <cellStyle name="_M2000_MTN Group PB for SMS expansion(26th July2010) (2)" xfId="2004" xr:uid="{00000000-0005-0000-0000-0000AA070000}"/>
    <cellStyle name="_M2000_wimax" xfId="2005" xr:uid="{00000000-0005-0000-0000-0000AB070000}"/>
    <cellStyle name="_M3 resubmit_NDR &amp; Summary_IMS 5 _Without 45%inc. year_v2" xfId="2006" xr:uid="{00000000-0005-0000-0000-0000AC070000}"/>
    <cellStyle name="_M3 resubmit_NDR &amp; Summary_IMS 5 _Without 45%inc. year_v2 2" xfId="2007" xr:uid="{00000000-0005-0000-0000-0000AD070000}"/>
    <cellStyle name="_M3G SWAP PROJECT - ECRISSON" xfId="2008" xr:uid="{00000000-0005-0000-0000-0000AE070000}"/>
    <cellStyle name="_Managed Services Business Case 20051208 (Hutch-3+7 circles) - F1" xfId="2009" xr:uid="{00000000-0005-0000-0000-0000AF070000}"/>
    <cellStyle name="_Mappe1" xfId="2010" xr:uid="{00000000-0005-0000-0000-0000B0070000}"/>
    <cellStyle name="_Mappe1 2" xfId="2011" xr:uid="{00000000-0005-0000-0000-0000B1070000}"/>
    <cellStyle name="_MARTREON" xfId="2012" xr:uid="{00000000-0005-0000-0000-0000B2070000}"/>
    <cellStyle name="_Master BoQ OSS v5" xfId="2013" xr:uid="{00000000-0005-0000-0000-0000B3070000}"/>
    <cellStyle name="_Master BoQ OSS v5 2" xfId="2014" xr:uid="{00000000-0005-0000-0000-0000B4070000}"/>
    <cellStyle name="_Matching" xfId="2015" xr:uid="{00000000-0005-0000-0000-0000B5070000}"/>
    <cellStyle name="_Matching 2" xfId="2016" xr:uid="{00000000-0005-0000-0000-0000B6070000}"/>
    <cellStyle name="_Matching_1" xfId="2017" xr:uid="{00000000-0005-0000-0000-0000B7070000}"/>
    <cellStyle name="_Matching_1_Input" xfId="2018" xr:uid="{00000000-0005-0000-0000-0000B8070000}"/>
    <cellStyle name="_Matching_2" xfId="2019" xr:uid="{00000000-0005-0000-0000-0000B9070000}"/>
    <cellStyle name="_Matching_2 2" xfId="2020" xr:uid="{00000000-0005-0000-0000-0000BA070000}"/>
    <cellStyle name="_Matching_3" xfId="2021" xr:uid="{00000000-0005-0000-0000-0000BB070000}"/>
    <cellStyle name="_Matching_3 2" xfId="2022" xr:uid="{00000000-0005-0000-0000-0000BC070000}"/>
    <cellStyle name="_Matching_4" xfId="2023" xr:uid="{00000000-0005-0000-0000-0000BD070000}"/>
    <cellStyle name="_Matching_5" xfId="2024" xr:uid="{00000000-0005-0000-0000-0000BE070000}"/>
    <cellStyle name="_Matching_Input" xfId="2025" xr:uid="{00000000-0005-0000-0000-0000BF070000}"/>
    <cellStyle name="_MAXIS_HSDPA_SPL(effort_estimation)_(240706)_v1 0" xfId="2026" xr:uid="{00000000-0005-0000-0000-0000C0070000}"/>
    <cellStyle name="_MAXIS_HSDPA_SPL(effort_estimation)_(240706)_v1 0 (2)" xfId="2027" xr:uid="{00000000-0005-0000-0000-0000C1070000}"/>
    <cellStyle name="_MAXIS_HSDPA_SPL(effort_estimation)_(240706)_v1 0 (2) 2" xfId="2028" xr:uid="{00000000-0005-0000-0000-0000C2070000}"/>
    <cellStyle name="_MAXIS_HSDPA_SPL(effort_estimation)_(240706)_v1 0 2" xfId="2029" xr:uid="{00000000-0005-0000-0000-0000C3070000}"/>
    <cellStyle name="_MAXIS_HSDPA_SPL(effort_estimation)_(240706)_v1 0 3" xfId="2030" xr:uid="{00000000-0005-0000-0000-0000C4070000}"/>
    <cellStyle name="_MAXIS_HSDPA_SPL(effort_estimation)_revised" xfId="2031" xr:uid="{00000000-0005-0000-0000-0000C5070000}"/>
    <cellStyle name="_MAXIS_HSDPA_SPL(effort_estimation)_revised 2" xfId="2032" xr:uid="{00000000-0005-0000-0000-0000C6070000}"/>
    <cellStyle name="_MCCI BoQ OSS v1" xfId="2033" xr:uid="{00000000-0005-0000-0000-0000C7070000}"/>
    <cellStyle name="_MCCI BoQ OSS v1 2" xfId="2034" xr:uid="{00000000-0005-0000-0000-0000C8070000}"/>
    <cellStyle name="_MDS_F2C_jar" xfId="2035" xr:uid="{00000000-0005-0000-0000-0000C9070000}"/>
    <cellStyle name="_MDS_F2C_jar 2" xfId="2036" xr:uid="{00000000-0005-0000-0000-0000CA070000}"/>
    <cellStyle name="_MEA_PE_Generator_V22.1c" xfId="2037" xr:uid="{00000000-0005-0000-0000-0000CB070000}"/>
    <cellStyle name="_Microwave" xfId="2038" xr:uid="{00000000-0005-0000-0000-0000CC070000}"/>
    <cellStyle name="_Microwave 2" xfId="2039" xr:uid="{00000000-0005-0000-0000-0000CD070000}"/>
    <cellStyle name="_Microwave 3" xfId="2040" xr:uid="{00000000-0005-0000-0000-0000CE070000}"/>
    <cellStyle name="_Microwave 4" xfId="2041" xr:uid="{00000000-0005-0000-0000-0000CF070000}"/>
    <cellStyle name="_Microwave_（数通提交）MTN Group - 2010 Supplier Price Book Format" xfId="2042" xr:uid="{00000000-0005-0000-0000-0000D0070000}"/>
    <cellStyle name="_Microwave_~2093566" xfId="2043" xr:uid="{00000000-0005-0000-0000-0000D1070000}"/>
    <cellStyle name="_Microwave_~7617676" xfId="2044" xr:uid="{00000000-0005-0000-0000-0000D2070000}"/>
    <cellStyle name="_Microwave_GU PB--fuyujun" xfId="2045" xr:uid="{00000000-0005-0000-0000-0000D3070000}"/>
    <cellStyle name="_Microwave_MTN Group - 2010 Supplier Price Book (20100326)" xfId="2046" xr:uid="{00000000-0005-0000-0000-0000D4070000}"/>
    <cellStyle name="_Microwave_MTN Group - 2010 Supplier Price Book Format" xfId="2047" xr:uid="{00000000-0005-0000-0000-0000D5070000}"/>
    <cellStyle name="_Microwave_MTN Group - 2010 Supplier Price Book Format CN 20100604" xfId="2048" xr:uid="{00000000-0005-0000-0000-0000D6070000}"/>
    <cellStyle name="_Microwave_MTN Group - 2010 Supplier Price Book Format V3" xfId="2049" xr:uid="{00000000-0005-0000-0000-0000D7070000}"/>
    <cellStyle name="_Microwave_MTN Group - 2010 Supplier Price Book Format（0108 SLA)" xfId="2050" xr:uid="{00000000-0005-0000-0000-0000D8070000}"/>
    <cellStyle name="_Microwave_MTN Group - 2010 Supplier Price Book Format_datacom" xfId="2051" xr:uid="{00000000-0005-0000-0000-0000D9070000}"/>
    <cellStyle name="_Microwave_MTN Group - 2010 Supplier Price Book Format_services1008" xfId="2052" xr:uid="{00000000-0005-0000-0000-0000DA070000}"/>
    <cellStyle name="_Microwave_MTN Group - 2010 Supplier Price Book Format-CN" xfId="2053" xr:uid="{00000000-0005-0000-0000-0000DB070000}"/>
    <cellStyle name="_Microwave_MTN Group - 2010 Supplier Price Book Format-GSM20100108" xfId="2054" xr:uid="{00000000-0005-0000-0000-0000DC070000}"/>
    <cellStyle name="_Microwave_MTN Group - 2010 Supplier Price Book Format-MW" xfId="2055" xr:uid="{00000000-0005-0000-0000-0000DD070000}"/>
    <cellStyle name="_Microwave_MTN Group - 2010 Supplier Price Book Format-POWER" xfId="2056" xr:uid="{00000000-0005-0000-0000-0000DE070000}"/>
    <cellStyle name="_Microwave_MTN Group - 2010 Supplier Price Book Format-VAS 20100108" xfId="2057" xr:uid="{00000000-0005-0000-0000-0000DF070000}"/>
    <cellStyle name="_Microwave_MTN Group - 2010 Supplier Price Book Format-WiMAX" xfId="2058" xr:uid="{00000000-0005-0000-0000-0000E0070000}"/>
    <cellStyle name="_Microwave_MTN Group - 2010 Supplier Price Book -Training" xfId="2059" xr:uid="{00000000-0005-0000-0000-0000E1070000}"/>
    <cellStyle name="_Microwave_MTN Group 2010 Supplier Price Book Format-UMTS-V1" xfId="2060" xr:uid="{00000000-0005-0000-0000-0000E2070000}"/>
    <cellStyle name="_Microwave_MTN Group PB for SMS expansion(26th July2010) (2)" xfId="2061" xr:uid="{00000000-0005-0000-0000-0000E3070000}"/>
    <cellStyle name="_Microwave_wimax" xfId="2062" xr:uid="{00000000-0005-0000-0000-0000E4070000}"/>
    <cellStyle name="_MiTV 3G Network Implementation_V10" xfId="2063" xr:uid="{00000000-0005-0000-0000-0000E5070000}"/>
    <cellStyle name="_MiTV_Malaysia_MSM_v1" xfId="2064" xr:uid="{00000000-0005-0000-0000-0000E6070000}"/>
    <cellStyle name="_MiTV_Price Sheet_Turnkey Services_Billing Only in ICTP USD v2" xfId="2065" xr:uid="{00000000-0005-0000-0000-0000E7070000}"/>
    <cellStyle name="_MiTV_Price Sheet_Turnkey Services_Charging Only in ICTP USD v2 (2)" xfId="2066" xr:uid="{00000000-0005-0000-0000-0000E8070000}"/>
    <cellStyle name="_Mobilink MSS BOQ  Pricing_Esa 22.2.2006_v1" xfId="2067" xr:uid="{00000000-0005-0000-0000-0000E9070000}"/>
    <cellStyle name="_Mobilink MSS BOQ  Pricing_Esa 22.2.2006_v1 2" xfId="2068" xr:uid="{00000000-0005-0000-0000-0000EA070000}"/>
    <cellStyle name="_Mobily 3G Expansion Radio Pricing Ultra &amp; Flexi" xfId="2069" xr:uid="{00000000-0005-0000-0000-0000EB070000}"/>
    <cellStyle name="_Mobily BoQ v1 modified GS v5_kim (3)" xfId="2070" xr:uid="{00000000-0005-0000-0000-0000EC070000}"/>
    <cellStyle name="_Mobily BoQ v1 modified GS v5_kim (3) 2" xfId="2071" xr:uid="{00000000-0005-0000-0000-0000ED070000}"/>
    <cellStyle name="_Mobily Riyadh Flat Rate 3G BoQ v1" xfId="2072" xr:uid="{00000000-0005-0000-0000-0000EE070000}"/>
    <cellStyle name="_Mobily Riyadh Flat Rate 3G BoQ v1 2" xfId="2073" xr:uid="{00000000-0005-0000-0000-0000EF070000}"/>
    <cellStyle name="_Mobily Riyadh Flat Rate 3G BoQ v1_Input" xfId="2074" xr:uid="{00000000-0005-0000-0000-0000F0070000}"/>
    <cellStyle name="_Moscow" xfId="2075" xr:uid="{00000000-0005-0000-0000-0000F1070000}"/>
    <cellStyle name="_Moto_Configuration_Tool(20060427)" xfId="2076" xr:uid="{00000000-0005-0000-0000-0000F2070000}"/>
    <cellStyle name="_Moto_Configuration_Tool(20060427) 2" xfId="2077" xr:uid="{00000000-0005-0000-0000-0000F3070000}"/>
    <cellStyle name="_Moto_Configuration_Tool(20060427) 3" xfId="2078" xr:uid="{00000000-0005-0000-0000-0000F4070000}"/>
    <cellStyle name="_Moto_Configuration_Tool(20060427) 4" xfId="2079" xr:uid="{00000000-0005-0000-0000-0000F5070000}"/>
    <cellStyle name="_Moto_Configuration_Tool(20060427)_（数通提交）MTN Group - 2010 Supplier Price Book Format" xfId="2080" xr:uid="{00000000-0005-0000-0000-0000F6070000}"/>
    <cellStyle name="_Moto_Configuration_Tool(20060427)_~2093566" xfId="2081" xr:uid="{00000000-0005-0000-0000-0000F7070000}"/>
    <cellStyle name="_Moto_Configuration_Tool(20060427)_~7617676" xfId="2082" xr:uid="{00000000-0005-0000-0000-0000F8070000}"/>
    <cellStyle name="_Moto_Configuration_Tool(20060427)_GU PB--fuyujun" xfId="2083" xr:uid="{00000000-0005-0000-0000-0000F9070000}"/>
    <cellStyle name="_Moto_Configuration_Tool(20060427)_MTN Group - 2010 Supplier Price Book (20100326)" xfId="2084" xr:uid="{00000000-0005-0000-0000-0000FA070000}"/>
    <cellStyle name="_Moto_Configuration_Tool(20060427)_MTN Group - 2010 Supplier Price Book Format" xfId="2085" xr:uid="{00000000-0005-0000-0000-0000FB070000}"/>
    <cellStyle name="_Moto_Configuration_Tool(20060427)_MTN Group - 2010 Supplier Price Book Format CN 20100604" xfId="2086" xr:uid="{00000000-0005-0000-0000-0000FC070000}"/>
    <cellStyle name="_Moto_Configuration_Tool(20060427)_MTN Group - 2010 Supplier Price Book Format V3" xfId="2087" xr:uid="{00000000-0005-0000-0000-0000FD070000}"/>
    <cellStyle name="_Moto_Configuration_Tool(20060427)_MTN Group - 2010 Supplier Price Book Format（0108 SLA)" xfId="2088" xr:uid="{00000000-0005-0000-0000-0000FE070000}"/>
    <cellStyle name="_Moto_Configuration_Tool(20060427)_MTN Group - 2010 Supplier Price Book Format_datacom" xfId="2089" xr:uid="{00000000-0005-0000-0000-0000FF070000}"/>
    <cellStyle name="_Moto_Configuration_Tool(20060427)_MTN Group - 2010 Supplier Price Book Format_services1008" xfId="2090" xr:uid="{00000000-0005-0000-0000-000000080000}"/>
    <cellStyle name="_Moto_Configuration_Tool(20060427)_MTN Group - 2010 Supplier Price Book Format-CN" xfId="2091" xr:uid="{00000000-0005-0000-0000-000001080000}"/>
    <cellStyle name="_Moto_Configuration_Tool(20060427)_MTN Group - 2010 Supplier Price Book Format-GSM20100108" xfId="2092" xr:uid="{00000000-0005-0000-0000-000002080000}"/>
    <cellStyle name="_Moto_Configuration_Tool(20060427)_MTN Group - 2010 Supplier Price Book Format-MW" xfId="2093" xr:uid="{00000000-0005-0000-0000-000003080000}"/>
    <cellStyle name="_Moto_Configuration_Tool(20060427)_MTN Group - 2010 Supplier Price Book Format-POWER" xfId="2094" xr:uid="{00000000-0005-0000-0000-000004080000}"/>
    <cellStyle name="_Moto_Configuration_Tool(20060427)_MTN Group - 2010 Supplier Price Book Format-VAS 20100108" xfId="2095" xr:uid="{00000000-0005-0000-0000-000005080000}"/>
    <cellStyle name="_Moto_Configuration_Tool(20060427)_MTN Group - 2010 Supplier Price Book Format-WiMAX" xfId="2096" xr:uid="{00000000-0005-0000-0000-000006080000}"/>
    <cellStyle name="_Moto_Configuration_Tool(20060427)_MTN Group - 2010 Supplier Price Book -Training" xfId="2097" xr:uid="{00000000-0005-0000-0000-000007080000}"/>
    <cellStyle name="_Moto_Configuration_Tool(20060427)_MTN Group 2010 Supplier Price Book Format-UMTS-V1" xfId="2098" xr:uid="{00000000-0005-0000-0000-000008080000}"/>
    <cellStyle name="_Moto_Configuration_Tool(20060427)_MTN Group PB for SMS expansion(26th July2010) (2)" xfId="2099" xr:uid="{00000000-0005-0000-0000-000009080000}"/>
    <cellStyle name="_Moto_Configuration_Tool(20060427)_wimax" xfId="2100" xr:uid="{00000000-0005-0000-0000-00000A080000}"/>
    <cellStyle name="_MOT-SGSN(V8R3)" xfId="2101" xr:uid="{00000000-0005-0000-0000-00000B080000}"/>
    <cellStyle name="_MOT-SGSN(V8R3) 2" xfId="2102" xr:uid="{00000000-0005-0000-0000-00000C080000}"/>
    <cellStyle name="_MOT-SGSN(V8R3) 3" xfId="2103" xr:uid="{00000000-0005-0000-0000-00000D080000}"/>
    <cellStyle name="_MOT-SGSN(V8R3) 4" xfId="2104" xr:uid="{00000000-0005-0000-0000-00000E080000}"/>
    <cellStyle name="_MOT-SGSN(V8R3)_（数通提交）MTN Group - 2010 Supplier Price Book Format" xfId="2105" xr:uid="{00000000-0005-0000-0000-00000F080000}"/>
    <cellStyle name="_MOT-SGSN(V8R3)_~2093566" xfId="2106" xr:uid="{00000000-0005-0000-0000-000010080000}"/>
    <cellStyle name="_MOT-SGSN(V8R3)_~7617676" xfId="2107" xr:uid="{00000000-0005-0000-0000-000011080000}"/>
    <cellStyle name="_MOT-SGSN(V8R3)_GU PB--fuyujun" xfId="2108" xr:uid="{00000000-0005-0000-0000-000012080000}"/>
    <cellStyle name="_MOT-SGSN(V8R3)_MTN Group - 2010 Supplier Price Book (20100326)" xfId="2109" xr:uid="{00000000-0005-0000-0000-000013080000}"/>
    <cellStyle name="_MOT-SGSN(V8R3)_MTN Group - 2010 Supplier Price Book Format" xfId="2110" xr:uid="{00000000-0005-0000-0000-000014080000}"/>
    <cellStyle name="_MOT-SGSN(V8R3)_MTN Group - 2010 Supplier Price Book Format CN 20100604" xfId="2111" xr:uid="{00000000-0005-0000-0000-000015080000}"/>
    <cellStyle name="_MOT-SGSN(V8R3)_MTN Group - 2010 Supplier Price Book Format V3" xfId="2112" xr:uid="{00000000-0005-0000-0000-000016080000}"/>
    <cellStyle name="_MOT-SGSN(V8R3)_MTN Group - 2010 Supplier Price Book Format（0108 SLA)" xfId="2113" xr:uid="{00000000-0005-0000-0000-000017080000}"/>
    <cellStyle name="_MOT-SGSN(V8R3)_MTN Group - 2010 Supplier Price Book Format_datacom" xfId="2114" xr:uid="{00000000-0005-0000-0000-000018080000}"/>
    <cellStyle name="_MOT-SGSN(V8R3)_MTN Group - 2010 Supplier Price Book Format_services1008" xfId="2115" xr:uid="{00000000-0005-0000-0000-000019080000}"/>
    <cellStyle name="_MOT-SGSN(V8R3)_MTN Group - 2010 Supplier Price Book Format-CN" xfId="2116" xr:uid="{00000000-0005-0000-0000-00001A080000}"/>
    <cellStyle name="_MOT-SGSN(V8R3)_MTN Group - 2010 Supplier Price Book Format-GSM20100108" xfId="2117" xr:uid="{00000000-0005-0000-0000-00001B080000}"/>
    <cellStyle name="_MOT-SGSN(V8R3)_MTN Group - 2010 Supplier Price Book Format-MW" xfId="2118" xr:uid="{00000000-0005-0000-0000-00001C080000}"/>
    <cellStyle name="_MOT-SGSN(V8R3)_MTN Group - 2010 Supplier Price Book Format-POWER" xfId="2119" xr:uid="{00000000-0005-0000-0000-00001D080000}"/>
    <cellStyle name="_MOT-SGSN(V8R3)_MTN Group - 2010 Supplier Price Book Format-VAS 20100108" xfId="2120" xr:uid="{00000000-0005-0000-0000-00001E080000}"/>
    <cellStyle name="_MOT-SGSN(V8R3)_MTN Group - 2010 Supplier Price Book Format-WiMAX" xfId="2121" xr:uid="{00000000-0005-0000-0000-00001F080000}"/>
    <cellStyle name="_MOT-SGSN(V8R3)_MTN Group - 2010 Supplier Price Book -Training" xfId="2122" xr:uid="{00000000-0005-0000-0000-000020080000}"/>
    <cellStyle name="_MOT-SGSN(V8R3)_MTN Group 2010 Supplier Price Book Format-UMTS-V1" xfId="2123" xr:uid="{00000000-0005-0000-0000-000021080000}"/>
    <cellStyle name="_MOT-SGSN(V8R3)_MTN Group PB for SMS expansion(26th July2010) (2)" xfId="2124" xr:uid="{00000000-0005-0000-0000-000022080000}"/>
    <cellStyle name="_MOT-SGSN(V8R3)_wimax" xfId="2125" xr:uid="{00000000-0005-0000-0000-000023080000}"/>
    <cellStyle name="_MPM &amp; CSDM Configurations &amp; Services Cost v2.0" xfId="2126" xr:uid="{00000000-0005-0000-0000-000024080000}"/>
    <cellStyle name="_MPM-CSDM" xfId="2127" xr:uid="{00000000-0005-0000-0000-000025080000}"/>
    <cellStyle name="_MPM-CSDM_1" xfId="2128" xr:uid="{00000000-0005-0000-0000-000026080000}"/>
    <cellStyle name="_MRS6100????1028" xfId="2129" xr:uid="{00000000-0005-0000-0000-000027080000}"/>
    <cellStyle name="_MRS6100报价模板1028" xfId="2130" xr:uid="{00000000-0005-0000-0000-000028080000}"/>
    <cellStyle name="_MRS6100报价模板1028 2" xfId="2131" xr:uid="{00000000-0005-0000-0000-000029080000}"/>
    <cellStyle name="_MRS6100报价模板1028 3" xfId="2132" xr:uid="{00000000-0005-0000-0000-00002A080000}"/>
    <cellStyle name="_MRS6100报价模板1028 4" xfId="2133" xr:uid="{00000000-0005-0000-0000-00002B080000}"/>
    <cellStyle name="_MRS6100报价模板1028_wimax" xfId="2134" xr:uid="{00000000-0005-0000-0000-00002C080000}"/>
    <cellStyle name="_MSS+MGW_M14+U4_PSPC_24.4.2006" xfId="2135" xr:uid="{00000000-0005-0000-0000-00002D080000}"/>
    <cellStyle name="_MSS+MGW_M14+U4_PSPC_24.4.2006 2" xfId="2136" xr:uid="{00000000-0005-0000-0000-00002E080000}"/>
    <cellStyle name="_MTC Saudi TRS BoQ v2 1" xfId="2137" xr:uid="{00000000-0005-0000-0000-00002F080000}"/>
    <cellStyle name="_MTC Saudi TRS BoQ v2 1 2" xfId="2138" xr:uid="{00000000-0005-0000-0000-000030080000}"/>
    <cellStyle name="_MTC_TRS Access_pricing_v1.0" xfId="2139" xr:uid="{00000000-0005-0000-0000-000031080000}"/>
    <cellStyle name="_MTN 4 countries (RSA Nigeria etcs) v1 (2)" xfId="2140" xr:uid="{00000000-0005-0000-0000-000032080000}"/>
    <cellStyle name="_MTN 4 countries (RSA Nigeria etcs) v1 (2) 2" xfId="2141" xr:uid="{00000000-0005-0000-0000-000033080000}"/>
    <cellStyle name="_MTN CI GSM Swap Project Price Summary" xfId="2142" xr:uid="{00000000-0005-0000-0000-000034080000}"/>
    <cellStyle name="_MTN Congo BSS Tender Swap Proposal Pricing" xfId="2143" xr:uid="{00000000-0005-0000-0000-000035080000}"/>
    <cellStyle name="_MTN Congo BSS Tender Updated Pricing" xfId="2144" xr:uid="{00000000-0005-0000-0000-000036080000}"/>
    <cellStyle name="_MTN Congo master pricing ver6" xfId="2145" xr:uid="{00000000-0005-0000-0000-000037080000}"/>
    <cellStyle name="_MTN Congo master pricing ver6 2" xfId="2146" xr:uid="{00000000-0005-0000-0000-000038080000}"/>
    <cellStyle name="_MTN Core Syria Ex-Sum HWS 22 08 07 (2)" xfId="2147" xr:uid="{00000000-0005-0000-0000-000039080000}"/>
    <cellStyle name="_MTN Core Syria Ex-Sum HWS 22 08 07 (2) 2" xfId="2148" xr:uid="{00000000-0005-0000-0000-00003A080000}"/>
    <cellStyle name="_MTN Core v1" xfId="2149" xr:uid="{00000000-0005-0000-0000-00003B080000}"/>
    <cellStyle name="_MTN Core v1 2" xfId="2150" xr:uid="{00000000-0005-0000-0000-00003C080000}"/>
    <cellStyle name="_MTN CSMS Solution Pricing w Disaster recovery" xfId="2151" xr:uid="{00000000-0005-0000-0000-00003D080000}"/>
    <cellStyle name="_MTN CSMS Solution Pricing w Disaster recovery 2" xfId="2152" xr:uid="{00000000-0005-0000-0000-00003E080000}"/>
    <cellStyle name="_MTN Equipment Price book  v8" xfId="2153" xr:uid="{00000000-0005-0000-0000-00003F080000}"/>
    <cellStyle name="_MTN Equipment Price book  v8 2" xfId="2154" xr:uid="{00000000-0005-0000-0000-000040080000}"/>
    <cellStyle name="_MTN Ghana 2G Expansion - 20010 - Services" xfId="2155" xr:uid="{00000000-0005-0000-0000-000041080000}"/>
    <cellStyle name="_MTN Ghana 2G Expansion - 20010 - Services 2" xfId="2156" xr:uid="{00000000-0005-0000-0000-000042080000}"/>
    <cellStyle name="_MTN Ghana 2G Expansion - 2008 - Services" xfId="2157" xr:uid="{00000000-0005-0000-0000-000043080000}"/>
    <cellStyle name="_MTN Ghana 2G Expansion - 2008 - Services 2" xfId="2158" xr:uid="{00000000-0005-0000-0000-000044080000}"/>
    <cellStyle name="_MTN Ghana 2G Expansion - 2009 - Services" xfId="2159" xr:uid="{00000000-0005-0000-0000-000045080000}"/>
    <cellStyle name="_MTN Ghana 2G Expansion - 2009 - Services 2" xfId="2160" xr:uid="{00000000-0005-0000-0000-000046080000}"/>
    <cellStyle name="_MTN Ghana 2G Expansion - Services" xfId="2161" xr:uid="{00000000-0005-0000-0000-000047080000}"/>
    <cellStyle name="_MTN Ghana 2G Expansion - Services 2" xfId="2162" xr:uid="{00000000-0005-0000-0000-000048080000}"/>
    <cellStyle name="_MTN Ghana 2G Swap - Services" xfId="2163" xr:uid="{00000000-0005-0000-0000-000049080000}"/>
    <cellStyle name="_MTN Ghana 2G Swap - Services 2" xfId="2164" xr:uid="{00000000-0005-0000-0000-00004A080000}"/>
    <cellStyle name="_MTN Ghana 3G Expansion - Services" xfId="2165" xr:uid="{00000000-0005-0000-0000-00004B080000}"/>
    <cellStyle name="_MTN Ghana 3G Expansion - Services 2" xfId="2166" xr:uid="{00000000-0005-0000-0000-00004C080000}"/>
    <cellStyle name="_MTN Ghana 3G Expansion -20010 - Services" xfId="2167" xr:uid="{00000000-0005-0000-0000-00004D080000}"/>
    <cellStyle name="_MTN Ghana 3G Expansion -20010 - Services 2" xfId="2168" xr:uid="{00000000-0005-0000-0000-00004E080000}"/>
    <cellStyle name="_MTN Ghana 3G Expansion -2008 - Services" xfId="2169" xr:uid="{00000000-0005-0000-0000-00004F080000}"/>
    <cellStyle name="_MTN Ghana 3G Expansion -2008 - Services 2" xfId="2170" xr:uid="{00000000-0005-0000-0000-000050080000}"/>
    <cellStyle name="_MTN Ghana 3G Expansion -2009 - Services" xfId="2171" xr:uid="{00000000-0005-0000-0000-000051080000}"/>
    <cellStyle name="_MTN Ghana 3G Expansion -2009 - Services 2" xfId="2172" xr:uid="{00000000-0005-0000-0000-000052080000}"/>
    <cellStyle name="_MTN Global Price Book 2009 with Price Erosions REV B" xfId="2173" xr:uid="{00000000-0005-0000-0000-000053080000}"/>
    <cellStyle name="_MTN Global Price Book 2009 with Price Erosions REV B 2" xfId="2174" xr:uid="{00000000-0005-0000-0000-000054080000}"/>
    <cellStyle name="_MTN Global Price Book 2009 with Price Erosions REV B 3" xfId="2175" xr:uid="{00000000-0005-0000-0000-000055080000}"/>
    <cellStyle name="_MTN Global Price Book 2009 with Price Erosions REV B 4" xfId="2176" xr:uid="{00000000-0005-0000-0000-000056080000}"/>
    <cellStyle name="_MTN Group - 2010 Supplier Price Book (20100326)" xfId="2177" xr:uid="{00000000-0005-0000-0000-000057080000}"/>
    <cellStyle name="_MTN Group - 2010 Supplier Price Book Format CN 20100604" xfId="2178" xr:uid="{00000000-0005-0000-0000-000058080000}"/>
    <cellStyle name="_MTN Group - 2010 Supplier Price Book Format CN 20100604 2" xfId="2179" xr:uid="{00000000-0005-0000-0000-000059080000}"/>
    <cellStyle name="_MTN Group - 2010 Supplier Price Book Format（0108 SLA)" xfId="2180" xr:uid="{00000000-0005-0000-0000-00005A080000}"/>
    <cellStyle name="_MTN -IP Config-Final" xfId="2181" xr:uid="{00000000-0005-0000-0000-00005B080000}"/>
    <cellStyle name="_MTN -IP Config-Final 2" xfId="2182" xr:uid="{00000000-0005-0000-0000-00005C080000}"/>
    <cellStyle name="_MTN Iran 2G Expansion - Services" xfId="2183" xr:uid="{00000000-0005-0000-0000-00005D080000}"/>
    <cellStyle name="_MTN Iran 2G Expansion - Services 2" xfId="2184" xr:uid="{00000000-0005-0000-0000-00005E080000}"/>
    <cellStyle name="_MTN Ivory Coast- 2G Expansion - Services" xfId="2185" xr:uid="{00000000-0005-0000-0000-00005F080000}"/>
    <cellStyle name="_MTN Ivory Coast- 2G Expansion - Services 2" xfId="2186" xr:uid="{00000000-0005-0000-0000-000060080000}"/>
    <cellStyle name="_MTN Ivory Coast 3G Expansion - Services" xfId="2187" xr:uid="{00000000-0005-0000-0000-000061080000}"/>
    <cellStyle name="_MTN Ivory Coast 3G Expansion - Services 2" xfId="2188" xr:uid="{00000000-0005-0000-0000-000062080000}"/>
    <cellStyle name="_MTN Ivory Coast Swap v9 11 Jan MSS Full redundancy" xfId="2189" xr:uid="{00000000-0005-0000-0000-000063080000}"/>
    <cellStyle name="_MTN Ivory Coast Swap v9 11 Jan MSS Full redundancy 2" xfId="2190" xr:uid="{00000000-0005-0000-0000-000064080000}"/>
    <cellStyle name="_MTN Nigeria 2G Expansion - Services" xfId="2191" xr:uid="{00000000-0005-0000-0000-000065080000}"/>
    <cellStyle name="_MTN Nigeria 2G Expansion - Services 2" xfId="2192" xr:uid="{00000000-0005-0000-0000-000066080000}"/>
    <cellStyle name="_MTN Nigeria 2G Swap - Services" xfId="2193" xr:uid="{00000000-0005-0000-0000-000067080000}"/>
    <cellStyle name="_MTN Nigeria 2G Swap - Services 2" xfId="2194" xr:uid="{00000000-0005-0000-0000-000068080000}"/>
    <cellStyle name="_MTN Nigeria 3G Expansion - Services" xfId="2195" xr:uid="{00000000-0005-0000-0000-000069080000}"/>
    <cellStyle name="_MTN Nigeria 3G Expansion - Services 2" xfId="2196" xr:uid="{00000000-0005-0000-0000-00006A080000}"/>
    <cellStyle name="_MTN South Africa   - Services v2" xfId="2197" xr:uid="{00000000-0005-0000-0000-00006B080000}"/>
    <cellStyle name="_MTN South Africa   - Services v2 2" xfId="2198" xr:uid="{00000000-0005-0000-0000-00006C080000}"/>
    <cellStyle name="_MTN South Africa - 1000 2G Swap Proposal" xfId="2199" xr:uid="{00000000-0005-0000-0000-00006D080000}"/>
    <cellStyle name="_MTN South Africa - 1000 2G Swap Proposal 2" xfId="2200" xr:uid="{00000000-0005-0000-0000-00006E080000}"/>
    <cellStyle name="_MTN South Africa - 1500 3G New Sites" xfId="2201" xr:uid="{00000000-0005-0000-0000-00006F080000}"/>
    <cellStyle name="_MTN South Africa - 1500 3G New Sites 2" xfId="2202" xr:uid="{00000000-0005-0000-0000-000070080000}"/>
    <cellStyle name="_MTN South Africa - 300 3G Swap Proposal" xfId="2203" xr:uid="{00000000-0005-0000-0000-000071080000}"/>
    <cellStyle name="_MTN South Africa - 300 3G Swap Proposal 2" xfId="2204" xr:uid="{00000000-0005-0000-0000-000072080000}"/>
    <cellStyle name="_MTN South Africa - Services Swap Proposal v2" xfId="2205" xr:uid="{00000000-0005-0000-0000-000073080000}"/>
    <cellStyle name="_MTN South Africa - Services Swap Proposal v2 2" xfId="2206" xr:uid="{00000000-0005-0000-0000-000074080000}"/>
    <cellStyle name="_MTN South Africa 2G Expansion - 2008 - Services" xfId="2207" xr:uid="{00000000-0005-0000-0000-000075080000}"/>
    <cellStyle name="_MTN South Africa 2G Expansion - 2008 - Services 2" xfId="2208" xr:uid="{00000000-0005-0000-0000-000076080000}"/>
    <cellStyle name="_MTN South Africa 2G Expansion - 2009 - Services" xfId="2209" xr:uid="{00000000-0005-0000-0000-000077080000}"/>
    <cellStyle name="_MTN South Africa 2G Expansion - 2009 - Services 2" xfId="2210" xr:uid="{00000000-0005-0000-0000-000078080000}"/>
    <cellStyle name="_MTN South Africa 2G Expansion - Services" xfId="2211" xr:uid="{00000000-0005-0000-0000-000079080000}"/>
    <cellStyle name="_MTN South Africa 2G Expansion - Services 2" xfId="2212" xr:uid="{00000000-0005-0000-0000-00007A080000}"/>
    <cellStyle name="_MTN South Africa 2G Swap - Services" xfId="2213" xr:uid="{00000000-0005-0000-0000-00007B080000}"/>
    <cellStyle name="_MTN South Africa 2G Swap - Services 2" xfId="2214" xr:uid="{00000000-0005-0000-0000-00007C080000}"/>
    <cellStyle name="_MTN South Africa 3G Expansion - 2008 - Services" xfId="2215" xr:uid="{00000000-0005-0000-0000-00007D080000}"/>
    <cellStyle name="_MTN South Africa 3G Expansion - 2008 - Services 2" xfId="2216" xr:uid="{00000000-0005-0000-0000-00007E080000}"/>
    <cellStyle name="_MTN South Africa 3G Expansion - 2009 - Services" xfId="2217" xr:uid="{00000000-0005-0000-0000-00007F080000}"/>
    <cellStyle name="_MTN South Africa 3G Expansion - 2009 - Services 2" xfId="2218" xr:uid="{00000000-0005-0000-0000-000080080000}"/>
    <cellStyle name="_MTN South Africa 3G Expansion - Services" xfId="2219" xr:uid="{00000000-0005-0000-0000-000081080000}"/>
    <cellStyle name="_MTN South Africa 3G Expansion - Services 2" xfId="2220" xr:uid="{00000000-0005-0000-0000-000082080000}"/>
    <cellStyle name="_MTN South Africa 3G SWAP - Services" xfId="2221" xr:uid="{00000000-0005-0000-0000-000083080000}"/>
    <cellStyle name="_MTN South Africa 3G SWAP - Services 2" xfId="2222" xr:uid="{00000000-0005-0000-0000-000084080000}"/>
    <cellStyle name="_MTN Sudan 2G Expansion - 20010 - Services" xfId="2223" xr:uid="{00000000-0005-0000-0000-000085080000}"/>
    <cellStyle name="_MTN Sudan 2G Expansion - 20010 - Services 2" xfId="2224" xr:uid="{00000000-0005-0000-0000-000086080000}"/>
    <cellStyle name="_MTN Sudan 2G Expansion - 2008 - Services" xfId="2225" xr:uid="{00000000-0005-0000-0000-000087080000}"/>
    <cellStyle name="_MTN Sudan 2G Expansion - 2008 - Services 2" xfId="2226" xr:uid="{00000000-0005-0000-0000-000088080000}"/>
    <cellStyle name="_MTN Sudan 2G Expansion - 2009 - Services" xfId="2227" xr:uid="{00000000-0005-0000-0000-000089080000}"/>
    <cellStyle name="_MTN Sudan 2G Expansion - 2009 - Services 2" xfId="2228" xr:uid="{00000000-0005-0000-0000-00008A080000}"/>
    <cellStyle name="_MTN Sudan 2G Expansion - Services" xfId="2229" xr:uid="{00000000-0005-0000-0000-00008B080000}"/>
    <cellStyle name="_MTN Sudan 2G Expansion - Services 2" xfId="2230" xr:uid="{00000000-0005-0000-0000-00008C080000}"/>
    <cellStyle name="_MTN Syria 2009 scope CL cost ver1" xfId="2231" xr:uid="{00000000-0005-0000-0000-00008D080000}"/>
    <cellStyle name="_MTN Syria 2009 scope CL cost ver1 2" xfId="2232" xr:uid="{00000000-0005-0000-0000-00008E080000}"/>
    <cellStyle name="_MTN Syria 2G Expansion - Services" xfId="2233" xr:uid="{00000000-0005-0000-0000-00008F080000}"/>
    <cellStyle name="_MTN Syria 2G Expansion - Services 2" xfId="2234" xr:uid="{00000000-0005-0000-0000-000090080000}"/>
    <cellStyle name="_MTN Syria Core-2G-3G logistics cost v2" xfId="2235" xr:uid="{00000000-0005-0000-0000-000091080000}"/>
    <cellStyle name="_MTN Syria Core-2G-3G logistics cost v2 2" xfId="2236" xr:uid="{00000000-0005-0000-0000-000092080000}"/>
    <cellStyle name="_MTN Syria HWS Ex-Sum (R  R) 23 06 07  (2)" xfId="2237" xr:uid="{00000000-0005-0000-0000-000093080000}"/>
    <cellStyle name="_MTN Syria HWS Ex-Sum (R  R) 23 06 07  (2) 2" xfId="2238" xr:uid="{00000000-0005-0000-0000-000094080000}"/>
    <cellStyle name="_MTN Syria HWS Ex-Sum 19 02 2008" xfId="2239" xr:uid="{00000000-0005-0000-0000-000095080000}"/>
    <cellStyle name="_MTN Syria HWS Ex-Sum 19 02 2008 2" xfId="2240" xr:uid="{00000000-0005-0000-0000-000096080000}"/>
    <cellStyle name="_MTN Syria scope 2009 (Swap) version 24 09 09" xfId="2241" xr:uid="{00000000-0005-0000-0000-000097080000}"/>
    <cellStyle name="_MTN Syria scope 2009 (Swap) version 24 09 09 2" xfId="2242" xr:uid="{00000000-0005-0000-0000-000098080000}"/>
    <cellStyle name="_MTN Syria Swap_Final_290908" xfId="2243" xr:uid="{00000000-0005-0000-0000-000099080000}"/>
    <cellStyle name="_MTN Syria Swap_Final_290908 2" xfId="2244" xr:uid="{00000000-0005-0000-0000-00009A080000}"/>
    <cellStyle name="_MTN Uganda 2G Expansion - Services" xfId="2245" xr:uid="{00000000-0005-0000-0000-00009B080000}"/>
    <cellStyle name="_MTN Uganda 2G Expansion - Services 2" xfId="2246" xr:uid="{00000000-0005-0000-0000-00009C080000}"/>
    <cellStyle name="_MTN Uganda 2G Swap - Services" xfId="2247" xr:uid="{00000000-0005-0000-0000-00009D080000}"/>
    <cellStyle name="_MTN Uganda 2G Swap - Services 2" xfId="2248" xr:uid="{00000000-0005-0000-0000-00009E080000}"/>
    <cellStyle name="_MTN Uganda BSS  Pricing" xfId="2249" xr:uid="{00000000-0005-0000-0000-00009F080000}"/>
    <cellStyle name="_MTN UTRAN Pricebook--V1.0" xfId="2250" xr:uid="{00000000-0005-0000-0000-0000A0080000}"/>
    <cellStyle name="_MTN UTRAN Pricebook--V1.0 2" xfId="2251" xr:uid="{00000000-0005-0000-0000-0000A1080000}"/>
    <cellStyle name="_MTN UTRAN Pricebook--V1.0 3" xfId="2252" xr:uid="{00000000-0005-0000-0000-0000A2080000}"/>
    <cellStyle name="_MTN UTRAN Pricebook--V1.0 4" xfId="2253" xr:uid="{00000000-0005-0000-0000-0000A3080000}"/>
    <cellStyle name="_MTN UTRAN Pricebook--V1.0_（数通提交）MTN Group - 2010 Supplier Price Book Format" xfId="2254" xr:uid="{00000000-0005-0000-0000-0000A4080000}"/>
    <cellStyle name="_MTN UTRAN Pricebook--V1.0_~2093566" xfId="2255" xr:uid="{00000000-0005-0000-0000-0000A5080000}"/>
    <cellStyle name="_MTN UTRAN Pricebook--V1.0_~7617676" xfId="2256" xr:uid="{00000000-0005-0000-0000-0000A6080000}"/>
    <cellStyle name="_MTN UTRAN Pricebook--V1.0_GU PB--fuyujun" xfId="2257" xr:uid="{00000000-0005-0000-0000-0000A7080000}"/>
    <cellStyle name="_MTN UTRAN Pricebook--V1.0_MTN Group - 2010 Supplier Price Book (20100326)" xfId="2258" xr:uid="{00000000-0005-0000-0000-0000A8080000}"/>
    <cellStyle name="_MTN UTRAN Pricebook--V1.0_MTN Group - 2010 Supplier Price Book Format" xfId="2259" xr:uid="{00000000-0005-0000-0000-0000A9080000}"/>
    <cellStyle name="_MTN UTRAN Pricebook--V1.0_MTN Group - 2010 Supplier Price Book Format CN 20100604" xfId="2260" xr:uid="{00000000-0005-0000-0000-0000AA080000}"/>
    <cellStyle name="_MTN UTRAN Pricebook--V1.0_MTN Group - 2010 Supplier Price Book Format V3" xfId="2261" xr:uid="{00000000-0005-0000-0000-0000AB080000}"/>
    <cellStyle name="_MTN UTRAN Pricebook--V1.0_MTN Group - 2010 Supplier Price Book Format（0108 SLA)" xfId="2262" xr:uid="{00000000-0005-0000-0000-0000AC080000}"/>
    <cellStyle name="_MTN UTRAN Pricebook--V1.0_MTN Group - 2010 Supplier Price Book Format_datacom" xfId="2263" xr:uid="{00000000-0005-0000-0000-0000AD080000}"/>
    <cellStyle name="_MTN UTRAN Pricebook--V1.0_MTN Group - 2010 Supplier Price Book Format_services1008" xfId="2264" xr:uid="{00000000-0005-0000-0000-0000AE080000}"/>
    <cellStyle name="_MTN UTRAN Pricebook--V1.0_MTN Group - 2010 Supplier Price Book Format-CN" xfId="2265" xr:uid="{00000000-0005-0000-0000-0000AF080000}"/>
    <cellStyle name="_MTN UTRAN Pricebook--V1.0_MTN Group - 2010 Supplier Price Book Format-GSM20100108" xfId="2266" xr:uid="{00000000-0005-0000-0000-0000B0080000}"/>
    <cellStyle name="_MTN UTRAN Pricebook--V1.0_MTN Group - 2010 Supplier Price Book Format-MW" xfId="2267" xr:uid="{00000000-0005-0000-0000-0000B1080000}"/>
    <cellStyle name="_MTN UTRAN Pricebook--V1.0_MTN Group - 2010 Supplier Price Book Format-POWER" xfId="2268" xr:uid="{00000000-0005-0000-0000-0000B2080000}"/>
    <cellStyle name="_MTN UTRAN Pricebook--V1.0_MTN Group - 2010 Supplier Price Book Format-VAS 20100108" xfId="2269" xr:uid="{00000000-0005-0000-0000-0000B3080000}"/>
    <cellStyle name="_MTN UTRAN Pricebook--V1.0_MTN Group - 2010 Supplier Price Book Format-WiMAX" xfId="2270" xr:uid="{00000000-0005-0000-0000-0000B4080000}"/>
    <cellStyle name="_MTN UTRAN Pricebook--V1.0_MTN Group - 2010 Supplier Price Book -Training" xfId="2271" xr:uid="{00000000-0005-0000-0000-0000B5080000}"/>
    <cellStyle name="_MTN UTRAN Pricebook--V1.0_MTN Group 2010 Supplier Price Book Format-UMTS-V1" xfId="2272" xr:uid="{00000000-0005-0000-0000-0000B6080000}"/>
    <cellStyle name="_MTN UTRAN Pricebook--V1.0_MTN Group PB for SMS expansion(26th July2010) (2)" xfId="2273" xr:uid="{00000000-0005-0000-0000-0000B7080000}"/>
    <cellStyle name="_MTN UTRAN Pricebook--V1.0_wimax" xfId="2274" xr:uid="{00000000-0005-0000-0000-0000B8080000}"/>
    <cellStyle name="_MTN Yemen 2G Expansion - 20010 - Services" xfId="2275" xr:uid="{00000000-0005-0000-0000-0000B9080000}"/>
    <cellStyle name="_MTN Yemen 2G Expansion - 20010 - Services 2" xfId="2276" xr:uid="{00000000-0005-0000-0000-0000BA080000}"/>
    <cellStyle name="_MTN Yemen 2G Expansion - 2008 - Services" xfId="2277" xr:uid="{00000000-0005-0000-0000-0000BB080000}"/>
    <cellStyle name="_MTN Yemen 2G Expansion - 2008 - Services 2" xfId="2278" xr:uid="{00000000-0005-0000-0000-0000BC080000}"/>
    <cellStyle name="_MTN Yemen 2G Expansion - 2009 - Services" xfId="2279" xr:uid="{00000000-0005-0000-0000-0000BD080000}"/>
    <cellStyle name="_MTN Yemen 2G Expansion - 2009 - Services 2" xfId="2280" xr:uid="{00000000-0005-0000-0000-0000BE080000}"/>
    <cellStyle name="_MTN Yemen 2G Expansion - Services" xfId="2281" xr:uid="{00000000-0005-0000-0000-0000BF080000}"/>
    <cellStyle name="_MTN Yemen 2G Expansion - Services 2" xfId="2282" xr:uid="{00000000-0005-0000-0000-0000C0080000}"/>
    <cellStyle name="_MTN_Syria_ServiceProfSheet v8" xfId="2283" xr:uid="{00000000-0005-0000-0000-0000C1080000}"/>
    <cellStyle name="_MTN_Syria_ServiceProfSheet v8 2" xfId="2284" xr:uid="{00000000-0005-0000-0000-0000C2080000}"/>
    <cellStyle name="_MTNL_CUSTOMER FORMAT" xfId="2285" xr:uid="{00000000-0005-0000-0000-0000C3080000}"/>
    <cellStyle name="_MTNL_CUSTOMER FORMAT (2)" xfId="2286" xr:uid="{00000000-0005-0000-0000-0000C4080000}"/>
    <cellStyle name="_MTNL_CUSTOMER FORMAT (2) 2" xfId="2287" xr:uid="{00000000-0005-0000-0000-0000C5080000}"/>
    <cellStyle name="_MTNL_CUSTOMER FORMAT 2" xfId="2288" xr:uid="{00000000-0005-0000-0000-0000C6080000}"/>
    <cellStyle name="_MTNL_CUSTOMER FORMAT 3" xfId="2289" xr:uid="{00000000-0005-0000-0000-0000C7080000}"/>
    <cellStyle name="_MU_PS" xfId="2290" xr:uid="{00000000-0005-0000-0000-0000C8080000}"/>
    <cellStyle name="_MU_PS_Input" xfId="2291" xr:uid="{00000000-0005-0000-0000-0000C9080000}"/>
    <cellStyle name="_MU-FSC Buildingblöcke" xfId="2292" xr:uid="{00000000-0005-0000-0000-0000CA080000}"/>
    <cellStyle name="_Multiple" xfId="2293" xr:uid="{00000000-0005-0000-0000-0000CB080000}"/>
    <cellStyle name="_Multiple_Betas and Colocation Rates" xfId="2294" xr:uid="{00000000-0005-0000-0000-0000CC080000}"/>
    <cellStyle name="_MultipleSpace" xfId="2295" xr:uid="{00000000-0005-0000-0000-0000CD080000}"/>
    <cellStyle name="_MultipleSpace_Betas and Colocation Rates" xfId="2296" xr:uid="{00000000-0005-0000-0000-0000CE080000}"/>
    <cellStyle name="_MW cost models" xfId="2297" xr:uid="{00000000-0005-0000-0000-0000CF080000}"/>
    <cellStyle name="_MW_Alt2" xfId="2298" xr:uid="{00000000-0005-0000-0000-0000D0080000}"/>
    <cellStyle name="_MW_Alt2 2" xfId="2299" xr:uid="{00000000-0005-0000-0000-0000D1080000}"/>
    <cellStyle name="_MW_Alt2_B" xfId="2300" xr:uid="{00000000-0005-0000-0000-0000D2080000}"/>
    <cellStyle name="_MW_Alt2_B 2" xfId="2301" xr:uid="{00000000-0005-0000-0000-0000D3080000}"/>
    <cellStyle name="_MWTL-NETVIEWER-PB4.0-300906.xls" xfId="2302" xr:uid="{00000000-0005-0000-0000-0000D4080000}"/>
    <cellStyle name="_MWTL-NETVIEWER-PB4.0-300906.xls 2" xfId="2303" xr:uid="{00000000-0005-0000-0000-0000D5080000}"/>
    <cellStyle name="_MY_MiTV_3GRfP_Mobile Solutions_04-05-2006v1 1_paul" xfId="2304" xr:uid="{00000000-0005-0000-0000-0000D6080000}"/>
    <cellStyle name="_MY_MiTV_3GRfP_Mobile Solutions_BoM_28-04-2006" xfId="2305" xr:uid="{00000000-0005-0000-0000-0000D7080000}"/>
    <cellStyle name="_MY_Time_RfP_11102006_TAC1" xfId="2306" xr:uid="{00000000-0005-0000-0000-0000D8080000}"/>
    <cellStyle name="_MY_TM_MSP_PaT_MPM_IMC_GLMS_Helix_NGM_PSE_09112005" xfId="2307" xr:uid="{00000000-0005-0000-0000-0000D9080000}"/>
    <cellStyle name="_NDR ATM Switch HiD3140-Qtel-Egypt-27-03-06_Prices" xfId="2308" xr:uid="{00000000-0005-0000-0000-0000DA080000}"/>
    <cellStyle name="_NDR ATM Switch HiD3140-Qtel-Egypt-27-03-06_Prices 2" xfId="2309" xr:uid="{00000000-0005-0000-0000-0000DB080000}"/>
    <cellStyle name="_Nera_prices2" xfId="2310" xr:uid="{00000000-0005-0000-0000-0000DC080000}"/>
    <cellStyle name="_Net Viewer &amp; TNMS" xfId="2311" xr:uid="{00000000-0005-0000-0000-0000DD080000}"/>
    <cellStyle name="_NetAct Managed Services BoQ RevC" xfId="2312" xr:uid="{00000000-0005-0000-0000-0000DE080000}"/>
    <cellStyle name="_Network Design Support Contact Info and Work Schedule 2005Q4(GSM)" xfId="2313" xr:uid="{00000000-0005-0000-0000-0000DF080000}"/>
    <cellStyle name="_Network Design Support Contact Info and Work Schedule 2005Q4(GSM) 2" xfId="2314" xr:uid="{00000000-0005-0000-0000-0000E0080000}"/>
    <cellStyle name="_Network Design Support Contact Info and Work Schedule 2005Q4(GSM) 3" xfId="2315" xr:uid="{00000000-0005-0000-0000-0000E1080000}"/>
    <cellStyle name="_Network Design Support Contact Info and Work Schedule 2005Q4(GSM) 4" xfId="2316" xr:uid="{00000000-0005-0000-0000-0000E2080000}"/>
    <cellStyle name="_Network Design Support Contact Info and Work Schedule 2005Q4(GSM)_wimax" xfId="2317" xr:uid="{00000000-0005-0000-0000-0000E3080000}"/>
    <cellStyle name="_New - 1st April 2006 EURO QTel_310306" xfId="2318" xr:uid="{00000000-0005-0000-0000-0000E4080000}"/>
    <cellStyle name="_New UMTS RNC" xfId="2319" xr:uid="{00000000-0005-0000-0000-0000E5080000}"/>
    <cellStyle name="_NEW Watanyiah_Eq_list_190307" xfId="2320" xr:uid="{00000000-0005-0000-0000-0000E6080000}"/>
    <cellStyle name="_NEW Watanyiah_Eq_list_190307 2" xfId="2321" xr:uid="{00000000-0005-0000-0000-0000E7080000}"/>
    <cellStyle name="_NMS Connect config (2)" xfId="2322" xr:uid="{00000000-0005-0000-0000-0000E8080000}"/>
    <cellStyle name="_NMS Connect config (2) 2" xfId="2323" xr:uid="{00000000-0005-0000-0000-0000E9080000}"/>
    <cellStyle name="_NMS_less" xfId="2324" xr:uid="{00000000-0005-0000-0000-0000EA080000}"/>
    <cellStyle name="_NMS_less 2" xfId="2325" xr:uid="{00000000-0005-0000-0000-0000EB080000}"/>
    <cellStyle name="_NMS_Siemens5yPlanNSM 050107" xfId="2326" xr:uid="{00000000-0005-0000-0000-0000EC080000}"/>
    <cellStyle name="_NMS_Siemens5yPlanNSM 050107 2" xfId="2327" xr:uid="{00000000-0005-0000-0000-0000ED080000}"/>
    <cellStyle name="_NODE B_RNC" xfId="2328" xr:uid="{00000000-0005-0000-0000-0000EE080000}"/>
    <cellStyle name="_NODE B_RNC 2" xfId="2329" xr:uid="{00000000-0005-0000-0000-0000EF080000}"/>
    <cellStyle name="_NodeB" xfId="2330" xr:uid="{00000000-0005-0000-0000-0000F0080000}"/>
    <cellStyle name="_NodeB新建配置清单" xfId="2331" xr:uid="{00000000-0005-0000-0000-0000F1080000}"/>
    <cellStyle name="_NodeB汇总" xfId="2332" xr:uid="{00000000-0005-0000-0000-0000F2080000}"/>
    <cellStyle name="_NodeB配置V3(1113)新建版" xfId="2333" xr:uid="{00000000-0005-0000-0000-0000F3080000}"/>
    <cellStyle name="_Nokia FlexiHopper GLP2006" xfId="2334" xr:uid="{00000000-0005-0000-0000-0000F4080000}"/>
    <cellStyle name="_Nokia Offer 9 Circels 1st August 2006 V6" xfId="2335" xr:uid="{00000000-0005-0000-0000-0000F5080000}"/>
    <cellStyle name="_Nokia PDH MW Prices _03032006_Internal version 1 0" xfId="2336" xr:uid="{00000000-0005-0000-0000-0000F6080000}"/>
    <cellStyle name="_Nokia PDH MW Prices _03032006_Internal version 1 0 2" xfId="2337" xr:uid="{00000000-0005-0000-0000-0000F7080000}"/>
    <cellStyle name="_NOKIA RESPONCE_BSNL 45.5Mn_INTERNAL PRICING_6.4.2006_v1" xfId="2338" xr:uid="{00000000-0005-0000-0000-0000F8080000}"/>
    <cellStyle name="_Nokia Transmission Price book V1" xfId="2339" xr:uid="{00000000-0005-0000-0000-0000F9080000}"/>
    <cellStyle name="_NOKIA_EIRCOM_SERVICES SCOPE_28 3 2007 v2" xfId="2340" xr:uid="{00000000-0005-0000-0000-0000FA080000}"/>
    <cellStyle name="_NOKIA_EIRCOM_SERVICES SCOPE_28 3 2007 v2 2" xfId="2341" xr:uid="{00000000-0005-0000-0000-0000FB080000}"/>
    <cellStyle name="_NOKIA_RESPONCE_Bangalink_NSS Expansion Offer_INTERNAL_PROF EST_24.3.2006_v2" xfId="2342" xr:uid="{00000000-0005-0000-0000-0000FC080000}"/>
    <cellStyle name="_NOKIA_RESPONCE_Bangalink_NSS Expansion Offer_INTERNAL_PROF EST_24.3.2006_v3" xfId="2343" xr:uid="{00000000-0005-0000-0000-0000FD080000}"/>
    <cellStyle name="_NOKIA_RESPONCE_OTH KSA_2G-3G RFQ_INTRNAL PRICING_v1_1.11.2006" xfId="2344" xr:uid="{00000000-0005-0000-0000-0000FE080000}"/>
    <cellStyle name="_NOKIA_RESPONCE_OTH KSA_2G-3G RFQ_INTRNAL PRICING_v1_1.11.2006 2" xfId="2345" xr:uid="{00000000-0005-0000-0000-0000FF080000}"/>
    <cellStyle name="_NOKIA_RESPONCE_WiMAX RFQ_INTERNAL PE_4.7.2006" xfId="2346" xr:uid="{00000000-0005-0000-0000-000000090000}"/>
    <cellStyle name="_NOKIA_VF E\Htem not found " xfId="2347" xr:uid="{00000000-0005-0000-0000-000001090000}"/>
    <cellStyle name="_NOKIA_VF EGYPT eAUCTION PE" xfId="2348" xr:uid="{00000000-0005-0000-0000-000002090000}"/>
    <cellStyle name="_Nokia-GPRS-N (2)" xfId="2349" xr:uid="{00000000-0005-0000-0000-000003090000}"/>
    <cellStyle name="_North American MSOs __Summary __v1 3_30 11 06_est" xfId="2350" xr:uid="{00000000-0005-0000-0000-000004090000}"/>
    <cellStyle name="_North American MSOs __Summary __v1 3_30 11 06_est 2" xfId="2351" xr:uid="{00000000-0005-0000-0000-000005090000}"/>
    <cellStyle name="_NSN_LAb_IMS core BoM (3)" xfId="2352" xr:uid="{00000000-0005-0000-0000-000006090000}"/>
    <cellStyle name="_NSN_LAb_IMS core BoM (3) 2" xfId="2353" xr:uid="{00000000-0005-0000-0000-000007090000}"/>
    <cellStyle name="_NSN_LAb_IMS core BoM_including cost and List price_v1 3 200207 (2)" xfId="2354" xr:uid="{00000000-0005-0000-0000-000008090000}"/>
    <cellStyle name="_NSN_LAb_IMS core BoM_including cost and List price_v1 3 200207 (2) 2" xfId="2355" xr:uid="{00000000-0005-0000-0000-000009090000}"/>
    <cellStyle name="_NSN070913-2 Broadcom Lab Rel 12 PA3 01282008" xfId="2356" xr:uid="{00000000-0005-0000-0000-00000A090000}"/>
    <cellStyle name="_NT-HLR 3.0 models_ex MN TM" xfId="2357" xr:uid="{00000000-0005-0000-0000-00000B090000}"/>
    <cellStyle name="_NT-HLR-FE40_reference_list_(02 07 2008)" xfId="2358" xr:uid="{00000000-0005-0000-0000-00000C090000}"/>
    <cellStyle name="_NT-HLR-FE40_reference_list_(02 07 2008) 2" xfId="2359" xr:uid="{00000000-0005-0000-0000-00000D090000}"/>
    <cellStyle name="_NWG Capex Commitment Report and Trackers as at 31st January 2008" xfId="2360" xr:uid="{00000000-0005-0000-0000-00000E090000}"/>
    <cellStyle name="_O&amp;M SIEMENS Service Calculation for QTEL Egypt (4)" xfId="2361" xr:uid="{00000000-0005-0000-0000-00000F090000}"/>
    <cellStyle name="_OBS BSS Configs" xfId="2362" xr:uid="{00000000-0005-0000-0000-000010090000}"/>
    <cellStyle name="_OBS N-side" xfId="2363" xr:uid="{00000000-0005-0000-0000-000011090000}"/>
    <cellStyle name="_OBS N-side 2" xfId="2364" xr:uid="{00000000-0005-0000-0000-000012090000}"/>
    <cellStyle name="_OBS N-side_Kopie von CalcTool_V1.0_DRAFT_NS-Work-1" xfId="2365" xr:uid="{00000000-0005-0000-0000-000013090000}"/>
    <cellStyle name="_OBS N-side_Quote_direct" xfId="2366" xr:uid="{00000000-0005-0000-0000-000014090000}"/>
    <cellStyle name="_OBS N-side_Quote_direct 2" xfId="2367" xr:uid="{00000000-0005-0000-0000-000015090000}"/>
    <cellStyle name="_OBS N-side_Service Prices Summary" xfId="2368" xr:uid="{00000000-0005-0000-0000-000016090000}"/>
    <cellStyle name="_OBS N-side_Service Prices Summary 2" xfId="2369" xr:uid="{00000000-0005-0000-0000-000017090000}"/>
    <cellStyle name="_OBS N-side_Servicepreise BBs_Version_0.7" xfId="2370" xr:uid="{00000000-0005-0000-0000-000018090000}"/>
    <cellStyle name="_OBS N-side_Servicepreise BBs_Version_0.7 2" xfId="2371" xr:uid="{00000000-0005-0000-0000-000019090000}"/>
    <cellStyle name="_OBS N-side_SUN" xfId="2372" xr:uid="{00000000-0005-0000-0000-00001A090000}"/>
    <cellStyle name="_OBS N-side_SUN 2" xfId="2373" xr:uid="{00000000-0005-0000-0000-00001B090000}"/>
    <cellStyle name="_OBS N-side_SUN_1" xfId="2374" xr:uid="{00000000-0005-0000-0000-00001C090000}"/>
    <cellStyle name="_OBS N-side_SUN_2" xfId="2375" xr:uid="{00000000-0005-0000-0000-00001D090000}"/>
    <cellStyle name="_OBS N-side_Tabelle1" xfId="2376" xr:uid="{00000000-0005-0000-0000-00001E090000}"/>
    <cellStyle name="_OBS N-side_Tabelle1 2" xfId="2377" xr:uid="{00000000-0005-0000-0000-00001F090000}"/>
    <cellStyle name="_OEM" xfId="2378" xr:uid="{00000000-0005-0000-0000-000020090000}"/>
    <cellStyle name="_OEM 2" xfId="2379" xr:uid="{00000000-0005-0000-0000-000021090000}"/>
    <cellStyle name="_OEM Backup costs" xfId="2380" xr:uid="{00000000-0005-0000-0000-000022090000}"/>
    <cellStyle name="_OEM_1" xfId="2381" xr:uid="{00000000-0005-0000-0000-000023090000}"/>
    <cellStyle name="_OEM_1 2" xfId="2382" xr:uid="{00000000-0005-0000-0000-000024090000}"/>
    <cellStyle name="_OEM-Relevant" xfId="2383" xr:uid="{00000000-0005-0000-0000-000025090000}"/>
    <cellStyle name="_Offer Calculation_PowerCP_Step2_08122005" xfId="2384" xr:uid="{00000000-0005-0000-0000-000026090000}"/>
    <cellStyle name="_Offer Spots Qtel LT (3)" xfId="2385" xr:uid="{00000000-0005-0000-0000-000027090000}"/>
    <cellStyle name="_Offer Spots Qtel LT (3)_Input" xfId="2386" xr:uid="{00000000-0005-0000-0000-000028090000}"/>
    <cellStyle name="_Offre_F2C_SFC_140606" xfId="2387" xr:uid="{00000000-0005-0000-0000-000029090000}"/>
    <cellStyle name="_Offre_Prestation_recap_140606" xfId="2388" xr:uid="{00000000-0005-0000-0000-00002A090000}"/>
    <cellStyle name="_Oracle_April08 price update" xfId="2389" xr:uid="{00000000-0005-0000-0000-00002B090000}"/>
    <cellStyle name="_Orascom KSA UCS BoQ Scenario2 v1" xfId="2390" xr:uid="{00000000-0005-0000-0000-00002C090000}"/>
    <cellStyle name="_Orascom KSA UCS BoQ Scenario2 v1 2" xfId="2391" xr:uid="{00000000-0005-0000-0000-00002D090000}"/>
    <cellStyle name="_Orascom KSA_IP backbone part UPDATED Leased OSP case without resilience " xfId="2392" xr:uid="{00000000-0005-0000-0000-00002E090000}"/>
    <cellStyle name="_Orascom Pricing WiMax" xfId="2393" xr:uid="{00000000-0005-0000-0000-00002F090000}"/>
    <cellStyle name="_Orascom Pricing WiMax 2" xfId="2394" xr:uid="{00000000-0005-0000-0000-000030090000}"/>
    <cellStyle name="_Orascom Service Price v03" xfId="2395" xr:uid="{00000000-0005-0000-0000-000031090000}"/>
    <cellStyle name="_Orascom Service Price v03 2" xfId="2396" xr:uid="{00000000-0005-0000-0000-000032090000}"/>
    <cellStyle name="_OrascomSaudiOss_software_with_3+0_4CPUBoq v4 (2)" xfId="2397" xr:uid="{00000000-0005-0000-0000-000033090000}"/>
    <cellStyle name="_OrascomSaudiOss_software_with_3+0_4CPUBoq v4 (2) 2" xfId="2398" xr:uid="{00000000-0005-0000-0000-000034090000}"/>
    <cellStyle name="_OSC2 0 MCI" xfId="2399" xr:uid="{00000000-0005-0000-0000-000035090000}"/>
    <cellStyle name="_OSS" xfId="2400" xr:uid="{00000000-0005-0000-0000-000036090000}"/>
    <cellStyle name="_OSS BOQ" xfId="2401" xr:uid="{00000000-0005-0000-0000-000037090000}"/>
    <cellStyle name="_OSS BoQ 280307 EtisalatEgypt" xfId="2402" xr:uid="{00000000-0005-0000-0000-000038090000}"/>
    <cellStyle name="_OSS BoQ 280307 EtisalatEgypt 2" xfId="2403" xr:uid="{00000000-0005-0000-0000-000039090000}"/>
    <cellStyle name="_OSS BoQ 280307 EtisalatEgypt_Input" xfId="2404" xr:uid="{00000000-0005-0000-0000-00003A090000}"/>
    <cellStyle name="_OSS BOQ_Format-Makro" xfId="2405" xr:uid="{00000000-0005-0000-0000-00003B090000}"/>
    <cellStyle name="_OSS BOQ_Input" xfId="2406" xr:uid="{00000000-0005-0000-0000-00003C090000}"/>
    <cellStyle name="_OSS GLP" xfId="2407" xr:uid="{00000000-0005-0000-0000-00003D090000}"/>
    <cellStyle name="_OSS GLP 2" xfId="2408" xr:uid="{00000000-0005-0000-0000-00003E090000}"/>
    <cellStyle name="_OSS MTN Syria_OSS BoQ for scope 2009v1 230908" xfId="2409" xr:uid="{00000000-0005-0000-0000-00003F090000}"/>
    <cellStyle name="_OSS MTN Syria_OSS BoQ for scope 2009v1 230908 2" xfId="2410" xr:uid="{00000000-0005-0000-0000-000040090000}"/>
    <cellStyle name="_OSS Pricing-NewTel" xfId="2411" xr:uid="{00000000-0005-0000-0000-000041090000}"/>
    <cellStyle name="_OSS Pricing-NewTel 2" xfId="2412" xr:uid="{00000000-0005-0000-0000-000042090000}"/>
    <cellStyle name="_OSS_configs_v5" xfId="2413" xr:uid="{00000000-0005-0000-0000-000043090000}"/>
    <cellStyle name="_OSS_configs_v5 2" xfId="2414" xr:uid="{00000000-0005-0000-0000-000044090000}"/>
    <cellStyle name="_OSS_NetAct_MTN Syria" xfId="2415" xr:uid="{00000000-0005-0000-0000-000045090000}"/>
    <cellStyle name="_OSS_NetAct_MTN Syria 2" xfId="2416" xr:uid="{00000000-0005-0000-0000-000046090000}"/>
    <cellStyle name="_OTH_KSA_CUSTOMER PRICING FILE.doc" xfId="2417" xr:uid="{00000000-0005-0000-0000-000047090000}"/>
    <cellStyle name="_OTH_Transport_PRICING 211106_Scen.2" xfId="2418" xr:uid="{00000000-0005-0000-0000-000048090000}"/>
    <cellStyle name="_OutPut-HWS-1356_detailed" xfId="2419" xr:uid="{00000000-0005-0000-0000-000049090000}"/>
    <cellStyle name="_OutPut-HWS-1356_detailed 2" xfId="2420" xr:uid="{00000000-0005-0000-0000-00004A090000}"/>
    <cellStyle name="_Overview NDR RNP TEM PERU 22 10 05 V2" xfId="2421" xr:uid="{00000000-0005-0000-0000-00004B090000}"/>
    <cellStyle name="_Overview NDR RNP TEM PERU 22.10.05 V2" xfId="2422" xr:uid="{00000000-0005-0000-0000-00004C090000}"/>
    <cellStyle name="_P_I_S CSCF" xfId="2423" xr:uid="{00000000-0005-0000-0000-00004D090000}"/>
    <cellStyle name="_PaCo" xfId="2424" xr:uid="{00000000-0005-0000-0000-00004E090000}"/>
    <cellStyle name="_PaCo 2" xfId="2425" xr:uid="{00000000-0005-0000-0000-00004F090000}"/>
    <cellStyle name="_PaCo_Input" xfId="2426" xr:uid="{00000000-0005-0000-0000-000050090000}"/>
    <cellStyle name="_PB Promo Pack II pricing_Basics_ohne V8_V5" xfId="2427" xr:uid="{00000000-0005-0000-0000-000051090000}"/>
    <cellStyle name="_PB_Guam Wireless_Offer Calculation_v4_wo Core_25Aug06" xfId="2428" xr:uid="{00000000-0005-0000-0000-000052090000}"/>
    <cellStyle name="_PB_Guam Wireless_Offer Calculation_v4_wo Core_25Aug06v1" xfId="2429" xr:uid="{00000000-0005-0000-0000-000053090000}"/>
    <cellStyle name="_PDF&amp;ODF清单" xfId="2430" xr:uid="{00000000-0005-0000-0000-000054090000}"/>
    <cellStyle name="_PDF&amp;ODF清单－山西" xfId="2431" xr:uid="{00000000-0005-0000-0000-000055090000}"/>
    <cellStyle name="_PDF机柜安装件补货（480742006071902-1）" xfId="2432" xr:uid="{00000000-0005-0000-0000-000056090000}"/>
    <cellStyle name="_PE template 24 4 2006" xfId="2433" xr:uid="{00000000-0005-0000-0000-000057090000}"/>
    <cellStyle name="_PE template 24 4 2006 2" xfId="2434" xr:uid="{00000000-0005-0000-0000-000058090000}"/>
    <cellStyle name="_PE template_V21 09102008" xfId="2435" xr:uid="{00000000-0005-0000-0000-000059090000}"/>
    <cellStyle name="_Perc_x005f_x0001_ʖ" xfId="2436" xr:uid="{00000000-0005-0000-0000-00005A090000}"/>
    <cellStyle name="_Percent" xfId="2437" xr:uid="{00000000-0005-0000-0000-00005B090000}"/>
    <cellStyle name="_Percent modified" xfId="2438" xr:uid="{00000000-0005-0000-0000-00005C090000}"/>
    <cellStyle name="_Percent modified shaded" xfId="2439" xr:uid="{00000000-0005-0000-0000-00005D090000}"/>
    <cellStyle name="_Percent_Betas and Colocation Rates" xfId="2440" xr:uid="{00000000-0005-0000-0000-00005E090000}"/>
    <cellStyle name="_PercentSpace" xfId="2441" xr:uid="{00000000-0005-0000-0000-00005F090000}"/>
    <cellStyle name="_PercentSpace_Betas and Colocation Rates" xfId="2442" xr:uid="{00000000-0005-0000-0000-000060090000}"/>
    <cellStyle name="_Perc_x0001_ʖ" xfId="2443" xr:uid="{00000000-0005-0000-0000-000061090000}"/>
    <cellStyle name="_PH18_RFP_Rev1_160807" xfId="2444" xr:uid="{00000000-0005-0000-0000-000062090000}"/>
    <cellStyle name="_PH18_RFP_Rev1_160807 2" xfId="2445" xr:uid="{00000000-0005-0000-0000-000063090000}"/>
    <cellStyle name="_phase (0)" xfId="2446" xr:uid="{00000000-0005-0000-0000-000064090000}"/>
    <cellStyle name="_phase (0) 2" xfId="2447" xr:uid="{00000000-0005-0000-0000-000065090000}"/>
    <cellStyle name="_phase (1)" xfId="2448" xr:uid="{00000000-0005-0000-0000-000066090000}"/>
    <cellStyle name="_phase (1) 2" xfId="2449" xr:uid="{00000000-0005-0000-0000-000067090000}"/>
    <cellStyle name="_phase (2)" xfId="2450" xr:uid="{00000000-0005-0000-0000-000068090000}"/>
    <cellStyle name="_phase (2) 2" xfId="2451" xr:uid="{00000000-0005-0000-0000-000069090000}"/>
    <cellStyle name="_phase (3)" xfId="2452" xr:uid="{00000000-0005-0000-0000-00006A090000}"/>
    <cellStyle name="_phase (3) 2" xfId="2453" xr:uid="{00000000-0005-0000-0000-00006B090000}"/>
    <cellStyle name="_phase (4)" xfId="2454" xr:uid="{00000000-0005-0000-0000-00006C090000}"/>
    <cellStyle name="_phase (4) 2" xfId="2455" xr:uid="{00000000-0005-0000-0000-00006D090000}"/>
    <cellStyle name="_phase (5)" xfId="2456" xr:uid="{00000000-0005-0000-0000-00006E090000}"/>
    <cellStyle name="_phase (5) 2" xfId="2457" xr:uid="{00000000-0005-0000-0000-00006F090000}"/>
    <cellStyle name="_PHI_Globe_RfI_MPM+CSDM_28022007v1.0" xfId="2458" xr:uid="{00000000-0005-0000-0000-000070090000}"/>
    <cellStyle name="_PHI_Globe_RfI_MPM+CSDM_28022007v1.1" xfId="2459" xr:uid="{00000000-0005-0000-0000-000071090000}"/>
    <cellStyle name="_PL MW Materials QTel Egypt_2_final (2)" xfId="2460" xr:uid="{00000000-0005-0000-0000-000072090000}"/>
    <cellStyle name="_Plan year 02-03_3 (2)" xfId="2461" xr:uid="{00000000-0005-0000-0000-000073090000}"/>
    <cellStyle name="_PO Submissions (5)" xfId="2462" xr:uid="{00000000-0005-0000-0000-000074090000}"/>
    <cellStyle name="_POC" xfId="2463" xr:uid="{00000000-0005-0000-0000-000075090000}"/>
    <cellStyle name="_POC 2" xfId="2464" xr:uid="{00000000-0005-0000-0000-000076090000}"/>
    <cellStyle name="_PoC_Presence " xfId="2465" xr:uid="{00000000-0005-0000-0000-000077090000}"/>
    <cellStyle name="_PoC_Presence  2" xfId="2466" xr:uid="{00000000-0005-0000-0000-000078090000}"/>
    <cellStyle name="_Power NSS Etisalat Egypt 260706" xfId="2467" xr:uid="{00000000-0005-0000-0000-000079090000}"/>
    <cellStyle name="_Power requirement Models_sales" xfId="2468" xr:uid="{00000000-0005-0000-0000-00007A090000}"/>
    <cellStyle name="_Power Revised_Bangladesh 200206" xfId="2469" xr:uid="{00000000-0005-0000-0000-00007B090000}"/>
    <cellStyle name="_PowerCom MS  Care final Pricing (2)" xfId="2470" xr:uid="{00000000-0005-0000-0000-00007C090000}"/>
    <cellStyle name="_PowerCom MS  Care final Pricing (2) 2" xfId="2471" xr:uid="{00000000-0005-0000-0000-00007D090000}"/>
    <cellStyle name="_PowerCom MS  Care final Pricing (2)_Input" xfId="2472" xr:uid="{00000000-0005-0000-0000-00007E090000}"/>
    <cellStyle name="_PowerCom MS  Care final Pricing__Costing (jkp)" xfId="2473" xr:uid="{00000000-0005-0000-0000-00007F090000}"/>
    <cellStyle name="_PowerCom MS  Care final Pricing__Costing (jkp) 2" xfId="2474" xr:uid="{00000000-0005-0000-0000-000080090000}"/>
    <cellStyle name="_PowerCom MS  Care final Pricing__Costing (jkp)_Input" xfId="2475" xr:uid="{00000000-0005-0000-0000-000081090000}"/>
    <cellStyle name="_Powercom_v8_PE_12 7 2006_EK 20.7.2006" xfId="2476" xr:uid="{00000000-0005-0000-0000-000082090000}"/>
    <cellStyle name="_Powercom_v8_PE_12 7 2006_EK_upd PE 27.7.2006" xfId="2477" xr:uid="{00000000-0005-0000-0000-000083090000}"/>
    <cellStyle name="_Powercom_v8_PE_12 7 2006_EK_upd PE 28.9.2006_upd with eRefill+IVR+IN integration" xfId="2478" xr:uid="{00000000-0005-0000-0000-000084090000}"/>
    <cellStyle name="_Preise April" xfId="2479" xr:uid="{00000000-0005-0000-0000-000085090000}"/>
    <cellStyle name="_prepaid" xfId="2480" xr:uid="{00000000-0005-0000-0000-000086090000}"/>
    <cellStyle name="_prepaid 2" xfId="2481" xr:uid="{00000000-0005-0000-0000-000087090000}"/>
    <cellStyle name="_prepaid_28_12_2005_v1" xfId="2482" xr:uid="{00000000-0005-0000-0000-000088090000}"/>
    <cellStyle name="_prepaid_28_12_2005_v1 2" xfId="2483" xr:uid="{00000000-0005-0000-0000-000089090000}"/>
    <cellStyle name="_Presence" xfId="2484" xr:uid="{00000000-0005-0000-0000-00008A090000}"/>
    <cellStyle name="_Presence 2" xfId="2485" xr:uid="{00000000-0005-0000-0000-00008B090000}"/>
    <cellStyle name="_Price - B&amp;R for IN 16 - 12 CPU AS_config_Version 3" xfId="2486" xr:uid="{00000000-0005-0000-0000-00008C090000}"/>
    <cellStyle name="_Price Book 20070704 NetAct  Vodacom swap more discount MCav2 1 (2)" xfId="2487" xr:uid="{00000000-0005-0000-0000-00008D090000}"/>
    <cellStyle name="_Price Book 20070704 NetAct  Vodacom swap more discount MCav2 1 (2) 2" xfId="2488" xr:uid="{00000000-0005-0000-0000-00008E090000}"/>
    <cellStyle name="_Price Book 20070704 NetAct  Vodacom swap more discount MCav2 1 (2)_Input" xfId="2489" xr:uid="{00000000-0005-0000-0000-00008F090000}"/>
    <cellStyle name="_Price Details" xfId="2490" xr:uid="{00000000-0005-0000-0000-000090090000}"/>
    <cellStyle name="_Price Summary - 2nd revision 060421" xfId="2491" xr:uid="{00000000-0005-0000-0000-000091090000}"/>
    <cellStyle name="_Price Summary - 2nd revision 060421 2" xfId="2492" xr:uid="{00000000-0005-0000-0000-000092090000}"/>
    <cellStyle name="_Price summary EURO_QTel_Egypt_310306" xfId="2493" xr:uid="{00000000-0005-0000-0000-000093090000}"/>
    <cellStyle name="_Price summary- MTN CDI Swap Project" xfId="2494" xr:uid="{00000000-0005-0000-0000-000094090000}"/>
    <cellStyle name="_Price Summary Wataniya 050106 rel.2 " xfId="2495" xr:uid="{00000000-0005-0000-0000-000095090000}"/>
    <cellStyle name="_Price Summary Wataniya 050106 rel.2  2" xfId="2496" xr:uid="{00000000-0005-0000-0000-000096090000}"/>
    <cellStyle name="_Price Summary_Final Qtel" xfId="2497" xr:uid="{00000000-0005-0000-0000-000097090000}"/>
    <cellStyle name="_Price Summary_Final Qtel 2" xfId="2498" xr:uid="{00000000-0005-0000-0000-000098090000}"/>
    <cellStyle name="_Pricebook for XXX V1.0" xfId="2499" xr:uid="{00000000-0005-0000-0000-000099090000}"/>
    <cellStyle name="_Pricebook for XXX V1.0 2" xfId="2500" xr:uid="{00000000-0005-0000-0000-00009A090000}"/>
    <cellStyle name="_Pricebook for XXX V1.0 3" xfId="2501" xr:uid="{00000000-0005-0000-0000-00009B090000}"/>
    <cellStyle name="_Pricebook for XXX V1.0 4" xfId="2502" xr:uid="{00000000-0005-0000-0000-00009C090000}"/>
    <cellStyle name="_Pricebook for XXX V1.0_（数通提交）MTN Group - 2010 Supplier Price Book Format" xfId="2503" xr:uid="{00000000-0005-0000-0000-00009D090000}"/>
    <cellStyle name="_Pricebook for XXX V1.0_~2093566" xfId="2504" xr:uid="{00000000-0005-0000-0000-00009E090000}"/>
    <cellStyle name="_Pricebook for XXX V1.0_~7617676" xfId="2505" xr:uid="{00000000-0005-0000-0000-00009F090000}"/>
    <cellStyle name="_Pricebook for XXX V1.0_GU PB--fuyujun" xfId="2506" xr:uid="{00000000-0005-0000-0000-0000A0090000}"/>
    <cellStyle name="_Pricebook for XXX V1.0_MTN Group - 2010 Supplier Price Book (20100326)" xfId="2507" xr:uid="{00000000-0005-0000-0000-0000A1090000}"/>
    <cellStyle name="_Pricebook for XXX V1.0_MTN Group - 2010 Supplier Price Book Format" xfId="2508" xr:uid="{00000000-0005-0000-0000-0000A2090000}"/>
    <cellStyle name="_Pricebook for XXX V1.0_MTN Group - 2010 Supplier Price Book Format CN 20100604" xfId="2509" xr:uid="{00000000-0005-0000-0000-0000A3090000}"/>
    <cellStyle name="_Pricebook for XXX V1.0_MTN Group - 2010 Supplier Price Book Format V3" xfId="2510" xr:uid="{00000000-0005-0000-0000-0000A4090000}"/>
    <cellStyle name="_Pricebook for XXX V1.0_MTN Group - 2010 Supplier Price Book Format（0108 SLA)" xfId="2511" xr:uid="{00000000-0005-0000-0000-0000A5090000}"/>
    <cellStyle name="_Pricebook for XXX V1.0_MTN Group - 2010 Supplier Price Book Format_datacom" xfId="2512" xr:uid="{00000000-0005-0000-0000-0000A6090000}"/>
    <cellStyle name="_Pricebook for XXX V1.0_MTN Group - 2010 Supplier Price Book Format_services1008" xfId="2513" xr:uid="{00000000-0005-0000-0000-0000A7090000}"/>
    <cellStyle name="_Pricebook for XXX V1.0_MTN Group - 2010 Supplier Price Book Format-CN" xfId="2514" xr:uid="{00000000-0005-0000-0000-0000A8090000}"/>
    <cellStyle name="_Pricebook for XXX V1.0_MTN Group - 2010 Supplier Price Book Format-GSM20100108" xfId="2515" xr:uid="{00000000-0005-0000-0000-0000A9090000}"/>
    <cellStyle name="_Pricebook for XXX V1.0_MTN Group - 2010 Supplier Price Book Format-MW" xfId="2516" xr:uid="{00000000-0005-0000-0000-0000AA090000}"/>
    <cellStyle name="_Pricebook for XXX V1.0_MTN Group - 2010 Supplier Price Book Format-POWER" xfId="2517" xr:uid="{00000000-0005-0000-0000-0000AB090000}"/>
    <cellStyle name="_Pricebook for XXX V1.0_MTN Group - 2010 Supplier Price Book Format-VAS 20100108" xfId="2518" xr:uid="{00000000-0005-0000-0000-0000AC090000}"/>
    <cellStyle name="_Pricebook for XXX V1.0_MTN Group - 2010 Supplier Price Book Format-WiMAX" xfId="2519" xr:uid="{00000000-0005-0000-0000-0000AD090000}"/>
    <cellStyle name="_Pricebook for XXX V1.0_MTN Group - 2010 Supplier Price Book -Training" xfId="2520" xr:uid="{00000000-0005-0000-0000-0000AE090000}"/>
    <cellStyle name="_Pricebook for XXX V1.0_MTN Group 2010 Supplier Price Book Format-UMTS-V1" xfId="2521" xr:uid="{00000000-0005-0000-0000-0000AF090000}"/>
    <cellStyle name="_Pricebook for XXX V1.0_MTN Group PB for SMS expansion(26th July2010) (2)" xfId="2522" xr:uid="{00000000-0005-0000-0000-0000B0090000}"/>
    <cellStyle name="_Pricebook for XXX V1.0_wimax" xfId="2523" xr:uid="{00000000-0005-0000-0000-0000B1090000}"/>
    <cellStyle name="_Pricebook Services 2006" xfId="2524" xr:uid="{00000000-0005-0000-0000-0000B2090000}"/>
    <cellStyle name="_Pricebook Services 2006 2" xfId="2525" xr:uid="{00000000-0005-0000-0000-0000B3090000}"/>
    <cellStyle name="_Pricebook Services 2006 3" xfId="2526" xr:uid="{00000000-0005-0000-0000-0000B4090000}"/>
    <cellStyle name="_Pricebook Services 2006 4" xfId="2527" xr:uid="{00000000-0005-0000-0000-0000B5090000}"/>
    <cellStyle name="_Pricebook Services 2006_（数通提交）MTN Group - 2010 Supplier Price Book Format" xfId="2528" xr:uid="{00000000-0005-0000-0000-0000B6090000}"/>
    <cellStyle name="_Pricebook Services 2006_~2093566" xfId="2529" xr:uid="{00000000-0005-0000-0000-0000B7090000}"/>
    <cellStyle name="_Pricebook Services 2006_~7617676" xfId="2530" xr:uid="{00000000-0005-0000-0000-0000B8090000}"/>
    <cellStyle name="_Pricebook Services 2006_1" xfId="2531" xr:uid="{00000000-0005-0000-0000-0000B9090000}"/>
    <cellStyle name="_Pricebook Services 2006_1 2" xfId="2532" xr:uid="{00000000-0005-0000-0000-0000BA090000}"/>
    <cellStyle name="_Pricebook Services 2006_1 3" xfId="2533" xr:uid="{00000000-0005-0000-0000-0000BB090000}"/>
    <cellStyle name="_Pricebook Services 2006_1 4" xfId="2534" xr:uid="{00000000-0005-0000-0000-0000BC090000}"/>
    <cellStyle name="_Pricebook Services 2006_1_wimax" xfId="2535" xr:uid="{00000000-0005-0000-0000-0000BD090000}"/>
    <cellStyle name="_Pricebook Services 2006_GU PB--fuyujun" xfId="2536" xr:uid="{00000000-0005-0000-0000-0000BE090000}"/>
    <cellStyle name="_Pricebook Services 2006_MTN Group - 2010 Supplier Price Book (20100326)" xfId="2537" xr:uid="{00000000-0005-0000-0000-0000BF090000}"/>
    <cellStyle name="_Pricebook Services 2006_MTN Group - 2010 Supplier Price Book Format" xfId="2538" xr:uid="{00000000-0005-0000-0000-0000C0090000}"/>
    <cellStyle name="_Pricebook Services 2006_MTN Group - 2010 Supplier Price Book Format CN 20100604" xfId="2539" xr:uid="{00000000-0005-0000-0000-0000C1090000}"/>
    <cellStyle name="_Pricebook Services 2006_MTN Group - 2010 Supplier Price Book Format V3" xfId="2540" xr:uid="{00000000-0005-0000-0000-0000C2090000}"/>
    <cellStyle name="_Pricebook Services 2006_MTN Group - 2010 Supplier Price Book Format（0108 SLA)" xfId="2541" xr:uid="{00000000-0005-0000-0000-0000C3090000}"/>
    <cellStyle name="_Pricebook Services 2006_MTN Group - 2010 Supplier Price Book Format_datacom" xfId="2542" xr:uid="{00000000-0005-0000-0000-0000C4090000}"/>
    <cellStyle name="_Pricebook Services 2006_MTN Group - 2010 Supplier Price Book Format_services1008" xfId="2543" xr:uid="{00000000-0005-0000-0000-0000C5090000}"/>
    <cellStyle name="_Pricebook Services 2006_MTN Group - 2010 Supplier Price Book Format-CN" xfId="2544" xr:uid="{00000000-0005-0000-0000-0000C6090000}"/>
    <cellStyle name="_Pricebook Services 2006_MTN Group - 2010 Supplier Price Book Format-GSM20100108" xfId="2545" xr:uid="{00000000-0005-0000-0000-0000C7090000}"/>
    <cellStyle name="_Pricebook Services 2006_MTN Group - 2010 Supplier Price Book Format-MW" xfId="2546" xr:uid="{00000000-0005-0000-0000-0000C8090000}"/>
    <cellStyle name="_Pricebook Services 2006_MTN Group - 2010 Supplier Price Book Format-POWER" xfId="2547" xr:uid="{00000000-0005-0000-0000-0000C9090000}"/>
    <cellStyle name="_Pricebook Services 2006_MTN Group - 2010 Supplier Price Book Format-VAS 20100108" xfId="2548" xr:uid="{00000000-0005-0000-0000-0000CA090000}"/>
    <cellStyle name="_Pricebook Services 2006_MTN Group - 2010 Supplier Price Book Format-WiMAX" xfId="2549" xr:uid="{00000000-0005-0000-0000-0000CB090000}"/>
    <cellStyle name="_Pricebook Services 2006_MTN Group - 2010 Supplier Price Book -Training" xfId="2550" xr:uid="{00000000-0005-0000-0000-0000CC090000}"/>
    <cellStyle name="_Pricebook Services 2006_MTN Group 2010 Supplier Price Book Format-UMTS-V1" xfId="2551" xr:uid="{00000000-0005-0000-0000-0000CD090000}"/>
    <cellStyle name="_Pricebook Services 2006_MTN Group PB for SMS expansion(26th July2010) (2)" xfId="2552" xr:uid="{00000000-0005-0000-0000-0000CE090000}"/>
    <cellStyle name="_Pricebook Services 2006_wimax" xfId="2553" xr:uid="{00000000-0005-0000-0000-0000CF090000}"/>
    <cellStyle name="_Pricebook Software" xfId="2554" xr:uid="{00000000-0005-0000-0000-0000D0090000}"/>
    <cellStyle name="_Pricebook Software 2" xfId="2555" xr:uid="{00000000-0005-0000-0000-0000D1090000}"/>
    <cellStyle name="_Pricebook Software 3" xfId="2556" xr:uid="{00000000-0005-0000-0000-0000D2090000}"/>
    <cellStyle name="_Pricebook Software 4" xfId="2557" xr:uid="{00000000-0005-0000-0000-0000D3090000}"/>
    <cellStyle name="_Pricebook Software_（数通提交）MTN Group - 2010 Supplier Price Book Format" xfId="2558" xr:uid="{00000000-0005-0000-0000-0000D4090000}"/>
    <cellStyle name="_Pricebook Software_~2093566" xfId="2559" xr:uid="{00000000-0005-0000-0000-0000D5090000}"/>
    <cellStyle name="_Pricebook Software_~7617676" xfId="2560" xr:uid="{00000000-0005-0000-0000-0000D6090000}"/>
    <cellStyle name="_Pricebook Software_GU PB--fuyujun" xfId="2561" xr:uid="{00000000-0005-0000-0000-0000D7090000}"/>
    <cellStyle name="_Pricebook Software_MTN Group - 2010 Supplier Price Book (20100326)" xfId="2562" xr:uid="{00000000-0005-0000-0000-0000D8090000}"/>
    <cellStyle name="_Pricebook Software_MTN Group - 2010 Supplier Price Book Format" xfId="2563" xr:uid="{00000000-0005-0000-0000-0000D9090000}"/>
    <cellStyle name="_Pricebook Software_MTN Group - 2010 Supplier Price Book Format CN 20100604" xfId="2564" xr:uid="{00000000-0005-0000-0000-0000DA090000}"/>
    <cellStyle name="_Pricebook Software_MTN Group - 2010 Supplier Price Book Format V3" xfId="2565" xr:uid="{00000000-0005-0000-0000-0000DB090000}"/>
    <cellStyle name="_Pricebook Software_MTN Group - 2010 Supplier Price Book Format（0108 SLA)" xfId="2566" xr:uid="{00000000-0005-0000-0000-0000DC090000}"/>
    <cellStyle name="_Pricebook Software_MTN Group - 2010 Supplier Price Book Format_datacom" xfId="2567" xr:uid="{00000000-0005-0000-0000-0000DD090000}"/>
    <cellStyle name="_Pricebook Software_MTN Group - 2010 Supplier Price Book Format_services1008" xfId="2568" xr:uid="{00000000-0005-0000-0000-0000DE090000}"/>
    <cellStyle name="_Pricebook Software_MTN Group - 2010 Supplier Price Book Format-CN" xfId="2569" xr:uid="{00000000-0005-0000-0000-0000DF090000}"/>
    <cellStyle name="_Pricebook Software_MTN Group - 2010 Supplier Price Book Format-GSM20100108" xfId="2570" xr:uid="{00000000-0005-0000-0000-0000E0090000}"/>
    <cellStyle name="_Pricebook Software_MTN Group - 2010 Supplier Price Book Format-MW" xfId="2571" xr:uid="{00000000-0005-0000-0000-0000E1090000}"/>
    <cellStyle name="_Pricebook Software_MTN Group - 2010 Supplier Price Book Format-POWER" xfId="2572" xr:uid="{00000000-0005-0000-0000-0000E2090000}"/>
    <cellStyle name="_Pricebook Software_MTN Group - 2010 Supplier Price Book Format-VAS 20100108" xfId="2573" xr:uid="{00000000-0005-0000-0000-0000E3090000}"/>
    <cellStyle name="_Pricebook Software_MTN Group - 2010 Supplier Price Book Format-WiMAX" xfId="2574" xr:uid="{00000000-0005-0000-0000-0000E4090000}"/>
    <cellStyle name="_Pricebook Software_MTN Group - 2010 Supplier Price Book -Training" xfId="2575" xr:uid="{00000000-0005-0000-0000-0000E5090000}"/>
    <cellStyle name="_Pricebook Software_MTN Group 2010 Supplier Price Book Format-UMTS-V1" xfId="2576" xr:uid="{00000000-0005-0000-0000-0000E6090000}"/>
    <cellStyle name="_Pricebook Software_MTN Group PB for SMS expansion(26th July2010) (2)" xfId="2577" xr:uid="{00000000-0005-0000-0000-0000E7090000}"/>
    <cellStyle name="_Pricebook Software_wimax" xfId="2578" xr:uid="{00000000-0005-0000-0000-0000E8090000}"/>
    <cellStyle name="_Pricebook Spares 2006" xfId="2579" xr:uid="{00000000-0005-0000-0000-0000E9090000}"/>
    <cellStyle name="_Pricebook Spares 2006 2" xfId="2580" xr:uid="{00000000-0005-0000-0000-0000EA090000}"/>
    <cellStyle name="_Pricebook Spares 2006 3" xfId="2581" xr:uid="{00000000-0005-0000-0000-0000EB090000}"/>
    <cellStyle name="_Pricebook Spares 2006 4" xfId="2582" xr:uid="{00000000-0005-0000-0000-0000EC090000}"/>
    <cellStyle name="_Pricebook Spares 2006_（数通提交）MTN Group - 2010 Supplier Price Book Format" xfId="2583" xr:uid="{00000000-0005-0000-0000-0000ED090000}"/>
    <cellStyle name="_Pricebook Spares 2006_~2093566" xfId="2584" xr:uid="{00000000-0005-0000-0000-0000EE090000}"/>
    <cellStyle name="_Pricebook Spares 2006_~7617676" xfId="2585" xr:uid="{00000000-0005-0000-0000-0000EF090000}"/>
    <cellStyle name="_Pricebook Spares 2006_GU PB--fuyujun" xfId="2586" xr:uid="{00000000-0005-0000-0000-0000F0090000}"/>
    <cellStyle name="_Pricebook Spares 2006_MTN Group - 2010 Supplier Price Book (20100326)" xfId="2587" xr:uid="{00000000-0005-0000-0000-0000F1090000}"/>
    <cellStyle name="_Pricebook Spares 2006_MTN Group - 2010 Supplier Price Book Format" xfId="2588" xr:uid="{00000000-0005-0000-0000-0000F2090000}"/>
    <cellStyle name="_Pricebook Spares 2006_MTN Group - 2010 Supplier Price Book Format CN 20100604" xfId="2589" xr:uid="{00000000-0005-0000-0000-0000F3090000}"/>
    <cellStyle name="_Pricebook Spares 2006_MTN Group - 2010 Supplier Price Book Format V3" xfId="2590" xr:uid="{00000000-0005-0000-0000-0000F4090000}"/>
    <cellStyle name="_Pricebook Spares 2006_MTN Group - 2010 Supplier Price Book Format（0108 SLA)" xfId="2591" xr:uid="{00000000-0005-0000-0000-0000F5090000}"/>
    <cellStyle name="_Pricebook Spares 2006_MTN Group - 2010 Supplier Price Book Format_datacom" xfId="2592" xr:uid="{00000000-0005-0000-0000-0000F6090000}"/>
    <cellStyle name="_Pricebook Spares 2006_MTN Group - 2010 Supplier Price Book Format_services1008" xfId="2593" xr:uid="{00000000-0005-0000-0000-0000F7090000}"/>
    <cellStyle name="_Pricebook Spares 2006_MTN Group - 2010 Supplier Price Book Format-CN" xfId="2594" xr:uid="{00000000-0005-0000-0000-0000F8090000}"/>
    <cellStyle name="_Pricebook Spares 2006_MTN Group - 2010 Supplier Price Book Format-GSM20100108" xfId="2595" xr:uid="{00000000-0005-0000-0000-0000F9090000}"/>
    <cellStyle name="_Pricebook Spares 2006_MTN Group - 2010 Supplier Price Book Format-MW" xfId="2596" xr:uid="{00000000-0005-0000-0000-0000FA090000}"/>
    <cellStyle name="_Pricebook Spares 2006_MTN Group - 2010 Supplier Price Book Format-POWER" xfId="2597" xr:uid="{00000000-0005-0000-0000-0000FB090000}"/>
    <cellStyle name="_Pricebook Spares 2006_MTN Group - 2010 Supplier Price Book Format-VAS 20100108" xfId="2598" xr:uid="{00000000-0005-0000-0000-0000FC090000}"/>
    <cellStyle name="_Pricebook Spares 2006_MTN Group - 2010 Supplier Price Book Format-WiMAX" xfId="2599" xr:uid="{00000000-0005-0000-0000-0000FD090000}"/>
    <cellStyle name="_Pricebook Spares 2006_MTN Group - 2010 Supplier Price Book -Training" xfId="2600" xr:uid="{00000000-0005-0000-0000-0000FE090000}"/>
    <cellStyle name="_Pricebook Spares 2006_MTN Group 2010 Supplier Price Book Format-UMTS-V1" xfId="2601" xr:uid="{00000000-0005-0000-0000-0000FF090000}"/>
    <cellStyle name="_Pricebook Spares 2006_MTN Group PB for SMS expansion(26th July2010) (2)" xfId="2602" xr:uid="{00000000-0005-0000-0000-0000000A0000}"/>
    <cellStyle name="_Pricebook Spares 2006_wimax" xfId="2603" xr:uid="{00000000-0005-0000-0000-0000010A0000}"/>
    <cellStyle name="_Pricebook Tools" xfId="2604" xr:uid="{00000000-0005-0000-0000-0000020A0000}"/>
    <cellStyle name="_Pricebook Tools 2" xfId="2605" xr:uid="{00000000-0005-0000-0000-0000030A0000}"/>
    <cellStyle name="_Pricebook Tools 3" xfId="2606" xr:uid="{00000000-0005-0000-0000-0000040A0000}"/>
    <cellStyle name="_Pricebook Tools 4" xfId="2607" xr:uid="{00000000-0005-0000-0000-0000050A0000}"/>
    <cellStyle name="_Pricebook Tools_（数通提交）MTN Group - 2010 Supplier Price Book Format" xfId="2608" xr:uid="{00000000-0005-0000-0000-0000060A0000}"/>
    <cellStyle name="_Pricebook Tools_~2093566" xfId="2609" xr:uid="{00000000-0005-0000-0000-0000070A0000}"/>
    <cellStyle name="_Pricebook Tools_~7617676" xfId="2610" xr:uid="{00000000-0005-0000-0000-0000080A0000}"/>
    <cellStyle name="_Pricebook Tools_GU PB--fuyujun" xfId="2611" xr:uid="{00000000-0005-0000-0000-0000090A0000}"/>
    <cellStyle name="_Pricebook Tools_MTN Group - 2010 Supplier Price Book (20100326)" xfId="2612" xr:uid="{00000000-0005-0000-0000-00000A0A0000}"/>
    <cellStyle name="_Pricebook Tools_MTN Group - 2010 Supplier Price Book Format" xfId="2613" xr:uid="{00000000-0005-0000-0000-00000B0A0000}"/>
    <cellStyle name="_Pricebook Tools_MTN Group - 2010 Supplier Price Book Format CN 20100604" xfId="2614" xr:uid="{00000000-0005-0000-0000-00000C0A0000}"/>
    <cellStyle name="_Pricebook Tools_MTN Group - 2010 Supplier Price Book Format V3" xfId="2615" xr:uid="{00000000-0005-0000-0000-00000D0A0000}"/>
    <cellStyle name="_Pricebook Tools_MTN Group - 2010 Supplier Price Book Format（0108 SLA)" xfId="2616" xr:uid="{00000000-0005-0000-0000-00000E0A0000}"/>
    <cellStyle name="_Pricebook Tools_MTN Group - 2010 Supplier Price Book Format_datacom" xfId="2617" xr:uid="{00000000-0005-0000-0000-00000F0A0000}"/>
    <cellStyle name="_Pricebook Tools_MTN Group - 2010 Supplier Price Book Format_services1008" xfId="2618" xr:uid="{00000000-0005-0000-0000-0000100A0000}"/>
    <cellStyle name="_Pricebook Tools_MTN Group - 2010 Supplier Price Book Format-CN" xfId="2619" xr:uid="{00000000-0005-0000-0000-0000110A0000}"/>
    <cellStyle name="_Pricebook Tools_MTN Group - 2010 Supplier Price Book Format-GSM20100108" xfId="2620" xr:uid="{00000000-0005-0000-0000-0000120A0000}"/>
    <cellStyle name="_Pricebook Tools_MTN Group - 2010 Supplier Price Book Format-MW" xfId="2621" xr:uid="{00000000-0005-0000-0000-0000130A0000}"/>
    <cellStyle name="_Pricebook Tools_MTN Group - 2010 Supplier Price Book Format-POWER" xfId="2622" xr:uid="{00000000-0005-0000-0000-0000140A0000}"/>
    <cellStyle name="_Pricebook Tools_MTN Group - 2010 Supplier Price Book Format-VAS 20100108" xfId="2623" xr:uid="{00000000-0005-0000-0000-0000150A0000}"/>
    <cellStyle name="_Pricebook Tools_MTN Group - 2010 Supplier Price Book Format-WiMAX" xfId="2624" xr:uid="{00000000-0005-0000-0000-0000160A0000}"/>
    <cellStyle name="_Pricebook Tools_MTN Group - 2010 Supplier Price Book -Training" xfId="2625" xr:uid="{00000000-0005-0000-0000-0000170A0000}"/>
    <cellStyle name="_Pricebook Tools_MTN Group 2010 Supplier Price Book Format-UMTS-V1" xfId="2626" xr:uid="{00000000-0005-0000-0000-0000180A0000}"/>
    <cellStyle name="_Pricebook Tools_MTN Group PB for SMS expansion(26th July2010) (2)" xfId="2627" xr:uid="{00000000-0005-0000-0000-0000190A0000}"/>
    <cellStyle name="_Pricebook Tools_wimax" xfId="2628" xr:uid="{00000000-0005-0000-0000-00001A0A0000}"/>
    <cellStyle name="_Pricebook Training 2006" xfId="2629" xr:uid="{00000000-0005-0000-0000-00001B0A0000}"/>
    <cellStyle name="_Pricebook Training 2006 2" xfId="2630" xr:uid="{00000000-0005-0000-0000-00001C0A0000}"/>
    <cellStyle name="_Pricebook Training 2006 3" xfId="2631" xr:uid="{00000000-0005-0000-0000-00001D0A0000}"/>
    <cellStyle name="_Pricebook Training 2006 4" xfId="2632" xr:uid="{00000000-0005-0000-0000-00001E0A0000}"/>
    <cellStyle name="_Pricebook Training 2006_（数通提交）MTN Group - 2010 Supplier Price Book Format" xfId="2633" xr:uid="{00000000-0005-0000-0000-00001F0A0000}"/>
    <cellStyle name="_Pricebook Training 2006_~2093566" xfId="2634" xr:uid="{00000000-0005-0000-0000-0000200A0000}"/>
    <cellStyle name="_Pricebook Training 2006_~7617676" xfId="2635" xr:uid="{00000000-0005-0000-0000-0000210A0000}"/>
    <cellStyle name="_Pricebook Training 2006_GU PB--fuyujun" xfId="2636" xr:uid="{00000000-0005-0000-0000-0000220A0000}"/>
    <cellStyle name="_Pricebook Training 2006_MTN Group - 2010 Supplier Price Book (20100326)" xfId="2637" xr:uid="{00000000-0005-0000-0000-0000230A0000}"/>
    <cellStyle name="_Pricebook Training 2006_MTN Group - 2010 Supplier Price Book Format" xfId="2638" xr:uid="{00000000-0005-0000-0000-0000240A0000}"/>
    <cellStyle name="_Pricebook Training 2006_MTN Group - 2010 Supplier Price Book Format CN 20100604" xfId="2639" xr:uid="{00000000-0005-0000-0000-0000250A0000}"/>
    <cellStyle name="_Pricebook Training 2006_MTN Group - 2010 Supplier Price Book Format V3" xfId="2640" xr:uid="{00000000-0005-0000-0000-0000260A0000}"/>
    <cellStyle name="_Pricebook Training 2006_MTN Group - 2010 Supplier Price Book Format（0108 SLA)" xfId="2641" xr:uid="{00000000-0005-0000-0000-0000270A0000}"/>
    <cellStyle name="_Pricebook Training 2006_MTN Group - 2010 Supplier Price Book Format_datacom" xfId="2642" xr:uid="{00000000-0005-0000-0000-0000280A0000}"/>
    <cellStyle name="_Pricebook Training 2006_MTN Group - 2010 Supplier Price Book Format_services1008" xfId="2643" xr:uid="{00000000-0005-0000-0000-0000290A0000}"/>
    <cellStyle name="_Pricebook Training 2006_MTN Group - 2010 Supplier Price Book Format-CN" xfId="2644" xr:uid="{00000000-0005-0000-0000-00002A0A0000}"/>
    <cellStyle name="_Pricebook Training 2006_MTN Group - 2010 Supplier Price Book Format-GSM20100108" xfId="2645" xr:uid="{00000000-0005-0000-0000-00002B0A0000}"/>
    <cellStyle name="_Pricebook Training 2006_MTN Group - 2010 Supplier Price Book Format-MW" xfId="2646" xr:uid="{00000000-0005-0000-0000-00002C0A0000}"/>
    <cellStyle name="_Pricebook Training 2006_MTN Group - 2010 Supplier Price Book Format-POWER" xfId="2647" xr:uid="{00000000-0005-0000-0000-00002D0A0000}"/>
    <cellStyle name="_Pricebook Training 2006_MTN Group - 2010 Supplier Price Book Format-VAS 20100108" xfId="2648" xr:uid="{00000000-0005-0000-0000-00002E0A0000}"/>
    <cellStyle name="_Pricebook Training 2006_MTN Group - 2010 Supplier Price Book Format-WiMAX" xfId="2649" xr:uid="{00000000-0005-0000-0000-00002F0A0000}"/>
    <cellStyle name="_Pricebook Training 2006_MTN Group - 2010 Supplier Price Book -Training" xfId="2650" xr:uid="{00000000-0005-0000-0000-0000300A0000}"/>
    <cellStyle name="_Pricebook Training 2006_MTN Group 2010 Supplier Price Book Format-UMTS-V1" xfId="2651" xr:uid="{00000000-0005-0000-0000-0000310A0000}"/>
    <cellStyle name="_Pricebook Training 2006_MTN Group PB for SMS expansion(26th July2010) (2)" xfId="2652" xr:uid="{00000000-0005-0000-0000-0000320A0000}"/>
    <cellStyle name="_Pricebook Training 2006_wimax" xfId="2653" xr:uid="{00000000-0005-0000-0000-0000330A0000}"/>
    <cellStyle name="_Prices HI30 06-10-12" xfId="2654" xr:uid="{00000000-0005-0000-0000-0000340A0000}"/>
    <cellStyle name="_Prices HI30 06-10-12_Input" xfId="2655" xr:uid="{00000000-0005-0000-0000-0000350A0000}"/>
    <cellStyle name="_Pricing Book Siemens RFP SPC Sprint" xfId="2656" xr:uid="{00000000-0005-0000-0000-0000360A0000}"/>
    <cellStyle name="_Pricing Data Table 2006-04-10" xfId="2657" xr:uid="{00000000-0005-0000-0000-0000370A0000}"/>
    <cellStyle name="_Pricing for IMS5.0 2007_07_14" xfId="2658" xr:uid="{00000000-0005-0000-0000-0000380A0000}"/>
    <cellStyle name="_Pricing for IMS5.0 2007_07_14 2" xfId="2659" xr:uid="{00000000-0005-0000-0000-0000390A0000}"/>
    <cellStyle name="_Pricing Sheet - Antennas_cables_Accessories_2G and 3G" xfId="2660" xr:uid="{00000000-0005-0000-0000-00003A0A0000}"/>
    <cellStyle name="_Pricing Sheet - Antennas_cables_Accessories_2G and 3G (2)" xfId="2661" xr:uid="{00000000-0005-0000-0000-00003B0A0000}"/>
    <cellStyle name="_Pricing Sheet_Cost Sheet - Node B - QTEL 31March2006 " xfId="2662" xr:uid="{00000000-0005-0000-0000-00003C0A0000}"/>
    <cellStyle name="_Pricing Sheet_Cost Sheet - Node B - QTEL 31March2006 _Input" xfId="2663" xr:uid="{00000000-0005-0000-0000-00003D0A0000}"/>
    <cellStyle name="_Pricing_file_template_V2_30042007" xfId="2664" xr:uid="{00000000-0005-0000-0000-00003E0A0000}"/>
    <cellStyle name="_Pricing_file_template_V2_30042007 2" xfId="2665" xr:uid="{00000000-0005-0000-0000-00003F0A0000}"/>
    <cellStyle name="_Pricing_file_template_V2_30042007_Input" xfId="2666" xr:uid="{00000000-0005-0000-0000-0000400A0000}"/>
    <cellStyle name="_Pricing_Sheet" xfId="2667" xr:uid="{00000000-0005-0000-0000-0000410A0000}"/>
    <cellStyle name="_Pricing_Verizon RRP_2006-09-06" xfId="2668" xr:uid="{00000000-0005-0000-0000-0000420A0000}"/>
    <cellStyle name="_Pricing_Verizon RRP_2006-09-06_V1" xfId="2669" xr:uid="{00000000-0005-0000-0000-0000430A0000}"/>
    <cellStyle name="_Pricing_Verizon RRP_2006-09-19" xfId="2670" xr:uid="{00000000-0005-0000-0000-0000440A0000}"/>
    <cellStyle name="_Pricing_Verizon RRP_2006-09-19_V1 (2)" xfId="2671" xr:uid="{00000000-0005-0000-0000-0000450A0000}"/>
    <cellStyle name="_Pricing_Verizon RRP_Testsystem_2006-09-05 (2)" xfId="2672" xr:uid="{00000000-0005-0000-0000-0000460A0000}"/>
    <cellStyle name="_Pricing_Verizon RRP_Testsystem_2006-11-02" xfId="2673" xr:uid="{00000000-0005-0000-0000-0000470A0000}"/>
    <cellStyle name="_Pricing_Verizon_Model3_ T2000_2006-10-31_V3.1" xfId="2674" xr:uid="{00000000-0005-0000-0000-0000480A0000}"/>
    <cellStyle name="_Pricing+Template+V2 0 0+Build+013 GPON Helinet 15K_35KTLN" xfId="2675" xr:uid="{00000000-0005-0000-0000-0000490A0000}"/>
    <cellStyle name="_Pricing+Template+V2 0 0+Build+013 GPON Helinet 15K_35KTLN 2" xfId="2676" xr:uid="{00000000-0005-0000-0000-00004A0A0000}"/>
    <cellStyle name="_Project Blaze Budget bal as at Dec.15, 2006" xfId="2677" xr:uid="{00000000-0005-0000-0000-00004B0A0000}"/>
    <cellStyle name="_Project Report-Blaze (Dec '05)" xfId="2678" xr:uid="{00000000-0005-0000-0000-00004C0A0000}"/>
    <cellStyle name="_Project sheet" xfId="2679" xr:uid="{00000000-0005-0000-0000-00004D0A0000}"/>
    <cellStyle name="_Project sheet 2" xfId="2680" xr:uid="{00000000-0005-0000-0000-00004E0A0000}"/>
    <cellStyle name="_Promo Pack II pricing_V3" xfId="2681" xr:uid="{00000000-0005-0000-0000-00004F0A0000}"/>
    <cellStyle name="_PS48600 configuration and price for VF-GR 20070122" xfId="2682" xr:uid="{00000000-0005-0000-0000-0000500A0000}"/>
    <cellStyle name="_PS48600 UNIT" xfId="2683" xr:uid="{00000000-0005-0000-0000-0000510A0000}"/>
    <cellStyle name="_PS48600 UNIT_1" xfId="2684" xr:uid="{00000000-0005-0000-0000-0000520A0000}"/>
    <cellStyle name="_PS48600 UNIT_1_Format-Makro" xfId="2685" xr:uid="{00000000-0005-0000-0000-0000530A0000}"/>
    <cellStyle name="_PS48600 UNIT_1_Input" xfId="2686" xr:uid="{00000000-0005-0000-0000-0000540A0000}"/>
    <cellStyle name="_PS48600-2D-50" xfId="2687" xr:uid="{00000000-0005-0000-0000-0000550A0000}"/>
    <cellStyle name="_PTN Price Book for MTN -  20080925-FINAL" xfId="2688" xr:uid="{00000000-0005-0000-0000-0000560A0000}"/>
    <cellStyle name="_PTN Price Book for MTN -  20080925－FINAL" xfId="2689" xr:uid="{00000000-0005-0000-0000-0000570A0000}"/>
    <cellStyle name="_PTN Price Book for MTN -  20080925－FINAL 2" xfId="2690" xr:uid="{00000000-0005-0000-0000-0000580A0000}"/>
    <cellStyle name="_PTN Price Book for MTN -  20080925－FINAL 3" xfId="2691" xr:uid="{00000000-0005-0000-0000-0000590A0000}"/>
    <cellStyle name="_PTN Price Book for MTN -  20080925－FINAL 4" xfId="2692" xr:uid="{00000000-0005-0000-0000-00005A0A0000}"/>
    <cellStyle name="_PTN Price Book for MTN -  20080925－FINAL_（数通提交）MTN Group - 2010 Supplier Price Book Format" xfId="2693" xr:uid="{00000000-0005-0000-0000-00005B0A0000}"/>
    <cellStyle name="_PTN Price Book for MTN -  20080925－FINAL_~2093566" xfId="2694" xr:uid="{00000000-0005-0000-0000-00005C0A0000}"/>
    <cellStyle name="_PTN Price Book for MTN -  20080925－FINAL_~7617676" xfId="2695" xr:uid="{00000000-0005-0000-0000-00005D0A0000}"/>
    <cellStyle name="_PTN Price Book for MTN -  20080925－FINAL_GU PB--fuyujun" xfId="2696" xr:uid="{00000000-0005-0000-0000-00005E0A0000}"/>
    <cellStyle name="_PTN Price Book for MTN -  20080925－FINAL_MTN Group - 2010 Supplier Price Book (20100326)" xfId="2697" xr:uid="{00000000-0005-0000-0000-00005F0A0000}"/>
    <cellStyle name="_PTN Price Book for MTN -  20080925－FINAL_MTN Group - 2010 Supplier Price Book Format" xfId="2698" xr:uid="{00000000-0005-0000-0000-0000600A0000}"/>
    <cellStyle name="_PTN Price Book for MTN -  20080925－FINAL_MTN Group - 2010 Supplier Price Book Format CN 20100604" xfId="2699" xr:uid="{00000000-0005-0000-0000-0000610A0000}"/>
    <cellStyle name="_PTN Price Book for MTN -  20080925－FINAL_MTN Group - 2010 Supplier Price Book Format V3" xfId="2700" xr:uid="{00000000-0005-0000-0000-0000620A0000}"/>
    <cellStyle name="_PTN Price Book for MTN -  20080925－FINAL_MTN Group - 2010 Supplier Price Book Format（0108 SLA)" xfId="2701" xr:uid="{00000000-0005-0000-0000-0000630A0000}"/>
    <cellStyle name="_PTN Price Book for MTN -  20080925－FINAL_MTN Group - 2010 Supplier Price Book Format_datacom" xfId="2702" xr:uid="{00000000-0005-0000-0000-0000640A0000}"/>
    <cellStyle name="_PTN Price Book for MTN -  20080925－FINAL_MTN Group - 2010 Supplier Price Book Format_services1008" xfId="2703" xr:uid="{00000000-0005-0000-0000-0000650A0000}"/>
    <cellStyle name="_PTN Price Book for MTN -  20080925－FINAL_MTN Group - 2010 Supplier Price Book Format-CN" xfId="2704" xr:uid="{00000000-0005-0000-0000-0000660A0000}"/>
    <cellStyle name="_PTN Price Book for MTN -  20080925－FINAL_MTN Group - 2010 Supplier Price Book Format-GSM20100108" xfId="2705" xr:uid="{00000000-0005-0000-0000-0000670A0000}"/>
    <cellStyle name="_PTN Price Book for MTN -  20080925－FINAL_MTN Group - 2010 Supplier Price Book Format-MW" xfId="2706" xr:uid="{00000000-0005-0000-0000-0000680A0000}"/>
    <cellStyle name="_PTN Price Book for MTN -  20080925－FINAL_MTN Group - 2010 Supplier Price Book Format-POWER" xfId="2707" xr:uid="{00000000-0005-0000-0000-0000690A0000}"/>
    <cellStyle name="_PTN Price Book for MTN -  20080925－FINAL_MTN Group - 2010 Supplier Price Book Format-VAS 20100108" xfId="2708" xr:uid="{00000000-0005-0000-0000-00006A0A0000}"/>
    <cellStyle name="_PTN Price Book for MTN -  20080925－FINAL_MTN Group - 2010 Supplier Price Book Format-WiMAX" xfId="2709" xr:uid="{00000000-0005-0000-0000-00006B0A0000}"/>
    <cellStyle name="_PTN Price Book for MTN -  20080925－FINAL_MTN Group - 2010 Supplier Price Book -Training" xfId="2710" xr:uid="{00000000-0005-0000-0000-00006C0A0000}"/>
    <cellStyle name="_PTN Price Book for MTN -  20080925－FINAL_MTN Group 2010 Supplier Price Book Format-UMTS-V1" xfId="2711" xr:uid="{00000000-0005-0000-0000-00006D0A0000}"/>
    <cellStyle name="_PTN Price Book for MTN -  20080925－FINAL_MTN Group PB for SMS expansion(26th July2010) (2)" xfId="2712" xr:uid="{00000000-0005-0000-0000-00006E0A0000}"/>
    <cellStyle name="_PTN Price Book for MTN -  20080925－FINAL_wimax" xfId="2713" xr:uid="{00000000-0005-0000-0000-00006F0A0000}"/>
    <cellStyle name="_PW1500 24 cpu 02082007 V2-Split Cost prices" xfId="2714" xr:uid="{00000000-0005-0000-0000-0000700A0000}"/>
    <cellStyle name="_Q4 information paper working sheets" xfId="2715" xr:uid="{00000000-0005-0000-0000-0000710A0000}"/>
    <cellStyle name="_QCC_V0_31" xfId="2716" xr:uid="{00000000-0005-0000-0000-0000720A0000}"/>
    <cellStyle name="_Quote AAA Server MiTV_Malaysia_MSM_v1" xfId="2717" xr:uid="{00000000-0005-0000-0000-0000730A0000}"/>
    <cellStyle name="_Radio controller + TCSM" xfId="2718" xr:uid="{00000000-0005-0000-0000-0000740A0000}"/>
    <cellStyle name="_RASYS报价模板(扩容版）014" xfId="2719" xr:uid="{00000000-0005-0000-0000-0000750A0000}"/>
    <cellStyle name="_RASYS报价模板20051221（09）" xfId="2720" xr:uid="{00000000-0005-0000-0000-0000760A0000}"/>
    <cellStyle name="_RASYS报价模板20051223(01)" xfId="2721" xr:uid="{00000000-0005-0000-0000-0000770A0000}"/>
    <cellStyle name="_RASYS报价模板20051226(02)" xfId="2722" xr:uid="{00000000-0005-0000-0000-0000780A0000}"/>
    <cellStyle name="_Rehoming Plan for Digi BSS DI-IF-0034-01" xfId="2723" xr:uid="{00000000-0005-0000-0000-0000790A0000}"/>
    <cellStyle name="_Rehoming Plan for Digi BSS DI-IF-0034-01 2" xfId="2724" xr:uid="{00000000-0005-0000-0000-00007A0A0000}"/>
    <cellStyle name="_Rehoming Plan for Digi BSS DI-IF-0034-01_Input" xfId="2725" xr:uid="{00000000-0005-0000-0000-00007B0A0000}"/>
    <cellStyle name="_Resource Plan MTN Syria Swap Project(Final)" xfId="2726" xr:uid="{00000000-0005-0000-0000-00007C0A0000}"/>
    <cellStyle name="_Resource Plan MTN Syria Swap Project(Final) 2" xfId="2727" xr:uid="{00000000-0005-0000-0000-00007D0A0000}"/>
    <cellStyle name="_result DEU NetC Optimiert_RRS+boardlevel+V7.10" xfId="2728" xr:uid="{00000000-0005-0000-0000-00007E0A0000}"/>
    <cellStyle name="_result HWS-1270_RRS-Calc_v15R2-Sol2_detailed" xfId="2729" xr:uid="{00000000-0005-0000-0000-00007F0A0000}"/>
    <cellStyle name="_result HWS-1349 DEU, Enviatel DSLAM_detailed" xfId="2730" xr:uid="{00000000-0005-0000-0000-0000800A0000}"/>
    <cellStyle name="_result RC HWS-0422-RRS+boardlevel+V7 11_14_09_2007" xfId="2731" xr:uid="{00000000-0005-0000-0000-0000810A0000}"/>
    <cellStyle name="_Reviewed NewTel Annex G - Bill of Quantity Template - unpriced final v04" xfId="2732" xr:uid="{00000000-0005-0000-0000-0000820A0000}"/>
    <cellStyle name="_Reviewed NewTel Annex G - Bill of Quantity Template - unpriced final v04 2" xfId="2733" xr:uid="{00000000-0005-0000-0000-0000830A0000}"/>
    <cellStyle name="_Reviewed NewTel Annex G - Bill of Quantity Template - unpriced final v04_Input" xfId="2734" xr:uid="{00000000-0005-0000-0000-0000840A0000}"/>
    <cellStyle name="_Revised Price Summary UPE, ETL - 17102005 as submitted" xfId="2735" xr:uid="{00000000-0005-0000-0000-0000850A0000}"/>
    <cellStyle name="_Revised Price Summary UPE, ETL - 17102005 as submitted_Input" xfId="2736" xr:uid="{00000000-0005-0000-0000-0000860A0000}"/>
    <cellStyle name="_RF Planning" xfId="2737" xr:uid="{00000000-0005-0000-0000-0000870A0000}"/>
    <cellStyle name="_RF Planning 2" xfId="2738" xr:uid="{00000000-0005-0000-0000-0000880A0000}"/>
    <cellStyle name="_RFP Pricing 101806 Services V2 Costs" xfId="2739" xr:uid="{00000000-0005-0000-0000-0000890A0000}"/>
    <cellStyle name="_RFP Pricing 101806 Services V2 Prices" xfId="2740" xr:uid="{00000000-0005-0000-0000-00008A0A0000}"/>
    <cellStyle name="_RFP SUMMARY" xfId="2741" xr:uid="{00000000-0005-0000-0000-00008B0A0000}"/>
    <cellStyle name="_RFP SUMMARY 2" xfId="2742" xr:uid="{00000000-0005-0000-0000-00008C0A0000}"/>
    <cellStyle name="_RFPLAN SUMMARY" xfId="2743" xr:uid="{00000000-0005-0000-0000-00008D0A0000}"/>
    <cellStyle name="_RFPLAN SUMMARY 2" xfId="2744" xr:uid="{00000000-0005-0000-0000-00008E0A0000}"/>
    <cellStyle name="_RNC" xfId="2745" xr:uid="{00000000-0005-0000-0000-00008F0A0000}"/>
    <cellStyle name="_RNC HW Model price" xfId="2746" xr:uid="{00000000-0005-0000-0000-0000900A0000}"/>
    <cellStyle name="_RNC HW Model price 2" xfId="2747" xr:uid="{00000000-0005-0000-0000-0000910A0000}"/>
    <cellStyle name="_RNC HW Model price 3" xfId="2748" xr:uid="{00000000-0005-0000-0000-0000920A0000}"/>
    <cellStyle name="_RNC HW Model price 4" xfId="2749" xr:uid="{00000000-0005-0000-0000-0000930A0000}"/>
    <cellStyle name="_RNC HW Model price_（数通提交）MTN Group - 2010 Supplier Price Book Format" xfId="2750" xr:uid="{00000000-0005-0000-0000-0000940A0000}"/>
    <cellStyle name="_RNC HW Model price_~2093566" xfId="2751" xr:uid="{00000000-0005-0000-0000-0000950A0000}"/>
    <cellStyle name="_RNC HW Model price_~7617676" xfId="2752" xr:uid="{00000000-0005-0000-0000-0000960A0000}"/>
    <cellStyle name="_RNC HW Model price_GU PB--fuyujun" xfId="2753" xr:uid="{00000000-0005-0000-0000-0000970A0000}"/>
    <cellStyle name="_RNC HW Model price_MTN Group - 2010 Supplier Price Book (20100326)" xfId="2754" xr:uid="{00000000-0005-0000-0000-0000980A0000}"/>
    <cellStyle name="_RNC HW Model price_MTN Group - 2010 Supplier Price Book Format" xfId="2755" xr:uid="{00000000-0005-0000-0000-0000990A0000}"/>
    <cellStyle name="_RNC HW Model price_MTN Group - 2010 Supplier Price Book Format CN 20100604" xfId="2756" xr:uid="{00000000-0005-0000-0000-00009A0A0000}"/>
    <cellStyle name="_RNC HW Model price_MTN Group - 2010 Supplier Price Book Format V3" xfId="2757" xr:uid="{00000000-0005-0000-0000-00009B0A0000}"/>
    <cellStyle name="_RNC HW Model price_MTN Group - 2010 Supplier Price Book Format（0108 SLA)" xfId="2758" xr:uid="{00000000-0005-0000-0000-00009C0A0000}"/>
    <cellStyle name="_RNC HW Model price_MTN Group - 2010 Supplier Price Book Format_datacom" xfId="2759" xr:uid="{00000000-0005-0000-0000-00009D0A0000}"/>
    <cellStyle name="_RNC HW Model price_MTN Group - 2010 Supplier Price Book Format_services1008" xfId="2760" xr:uid="{00000000-0005-0000-0000-00009E0A0000}"/>
    <cellStyle name="_RNC HW Model price_MTN Group - 2010 Supplier Price Book Format-CN" xfId="2761" xr:uid="{00000000-0005-0000-0000-00009F0A0000}"/>
    <cellStyle name="_RNC HW Model price_MTN Group - 2010 Supplier Price Book Format-GSM20100108" xfId="2762" xr:uid="{00000000-0005-0000-0000-0000A00A0000}"/>
    <cellStyle name="_RNC HW Model price_MTN Group - 2010 Supplier Price Book Format-MW" xfId="2763" xr:uid="{00000000-0005-0000-0000-0000A10A0000}"/>
    <cellStyle name="_RNC HW Model price_MTN Group - 2010 Supplier Price Book Format-POWER" xfId="2764" xr:uid="{00000000-0005-0000-0000-0000A20A0000}"/>
    <cellStyle name="_RNC HW Model price_MTN Group - 2010 Supplier Price Book Format-VAS 20100108" xfId="2765" xr:uid="{00000000-0005-0000-0000-0000A30A0000}"/>
    <cellStyle name="_RNC HW Model price_MTN Group - 2010 Supplier Price Book Format-WiMAX" xfId="2766" xr:uid="{00000000-0005-0000-0000-0000A40A0000}"/>
    <cellStyle name="_RNC HW Model price_MTN Group - 2010 Supplier Price Book -Training" xfId="2767" xr:uid="{00000000-0005-0000-0000-0000A50A0000}"/>
    <cellStyle name="_RNC HW Model price_MTN Group 2010 Supplier Price Book Format-UMTS-V1" xfId="2768" xr:uid="{00000000-0005-0000-0000-0000A60A0000}"/>
    <cellStyle name="_RNC HW Model price_MTN Group PB for SMS expansion(26th July2010) (2)" xfId="2769" xr:uid="{00000000-0005-0000-0000-0000A70A0000}"/>
    <cellStyle name="_RNC HW Model price_wimax" xfId="2770" xr:uid="{00000000-0005-0000-0000-0000A80A0000}"/>
    <cellStyle name="_RNC HW-SW less" xfId="2771" xr:uid="{00000000-0005-0000-0000-0000A90A0000}"/>
    <cellStyle name="_RNC Software Price (2)" xfId="2772" xr:uid="{00000000-0005-0000-0000-0000AA0A0000}"/>
    <cellStyle name="_RNC Software Price (2) 2" xfId="2773" xr:uid="{00000000-0005-0000-0000-0000AB0A0000}"/>
    <cellStyle name="_RNC Software Price (2) 3" xfId="2774" xr:uid="{00000000-0005-0000-0000-0000AC0A0000}"/>
    <cellStyle name="_RNC Software Price (2) 4" xfId="2775" xr:uid="{00000000-0005-0000-0000-0000AD0A0000}"/>
    <cellStyle name="_RNC Software Price (2)_（数通提交）MTN Group - 2010 Supplier Price Book Format" xfId="2776" xr:uid="{00000000-0005-0000-0000-0000AE0A0000}"/>
    <cellStyle name="_RNC Software Price (2)_~2093566" xfId="2777" xr:uid="{00000000-0005-0000-0000-0000AF0A0000}"/>
    <cellStyle name="_RNC Software Price (2)_~7617676" xfId="2778" xr:uid="{00000000-0005-0000-0000-0000B00A0000}"/>
    <cellStyle name="_RNC Software Price (2)_GU PB--fuyujun" xfId="2779" xr:uid="{00000000-0005-0000-0000-0000B10A0000}"/>
    <cellStyle name="_RNC Software Price (2)_MTN Group - 2010 Supplier Price Book (20100326)" xfId="2780" xr:uid="{00000000-0005-0000-0000-0000B20A0000}"/>
    <cellStyle name="_RNC Software Price (2)_MTN Group - 2010 Supplier Price Book Format" xfId="2781" xr:uid="{00000000-0005-0000-0000-0000B30A0000}"/>
    <cellStyle name="_RNC Software Price (2)_MTN Group - 2010 Supplier Price Book Format CN 20100604" xfId="2782" xr:uid="{00000000-0005-0000-0000-0000B40A0000}"/>
    <cellStyle name="_RNC Software Price (2)_MTN Group - 2010 Supplier Price Book Format V3" xfId="2783" xr:uid="{00000000-0005-0000-0000-0000B50A0000}"/>
    <cellStyle name="_RNC Software Price (2)_MTN Group - 2010 Supplier Price Book Format（0108 SLA)" xfId="2784" xr:uid="{00000000-0005-0000-0000-0000B60A0000}"/>
    <cellStyle name="_RNC Software Price (2)_MTN Group - 2010 Supplier Price Book Format_datacom" xfId="2785" xr:uid="{00000000-0005-0000-0000-0000B70A0000}"/>
    <cellStyle name="_RNC Software Price (2)_MTN Group - 2010 Supplier Price Book Format_services1008" xfId="2786" xr:uid="{00000000-0005-0000-0000-0000B80A0000}"/>
    <cellStyle name="_RNC Software Price (2)_MTN Group - 2010 Supplier Price Book Format-CN" xfId="2787" xr:uid="{00000000-0005-0000-0000-0000B90A0000}"/>
    <cellStyle name="_RNC Software Price (2)_MTN Group - 2010 Supplier Price Book Format-GSM20100108" xfId="2788" xr:uid="{00000000-0005-0000-0000-0000BA0A0000}"/>
    <cellStyle name="_RNC Software Price (2)_MTN Group - 2010 Supplier Price Book Format-MW" xfId="2789" xr:uid="{00000000-0005-0000-0000-0000BB0A0000}"/>
    <cellStyle name="_RNC Software Price (2)_MTN Group - 2010 Supplier Price Book Format-POWER" xfId="2790" xr:uid="{00000000-0005-0000-0000-0000BC0A0000}"/>
    <cellStyle name="_RNC Software Price (2)_MTN Group - 2010 Supplier Price Book Format-VAS 20100108" xfId="2791" xr:uid="{00000000-0005-0000-0000-0000BD0A0000}"/>
    <cellStyle name="_RNC Software Price (2)_MTN Group - 2010 Supplier Price Book Format-WiMAX" xfId="2792" xr:uid="{00000000-0005-0000-0000-0000BE0A0000}"/>
    <cellStyle name="_RNC Software Price (2)_MTN Group - 2010 Supplier Price Book -Training" xfId="2793" xr:uid="{00000000-0005-0000-0000-0000BF0A0000}"/>
    <cellStyle name="_RNC Software Price (2)_MTN Group 2010 Supplier Price Book Format-UMTS-V1" xfId="2794" xr:uid="{00000000-0005-0000-0000-0000C00A0000}"/>
    <cellStyle name="_RNC Software Price (2)_MTN Group PB for SMS expansion(26th July2010) (2)" xfId="2795" xr:uid="{00000000-0005-0000-0000-0000C10A0000}"/>
    <cellStyle name="_RNC Software Price (2)_wimax" xfId="2796" xr:uid="{00000000-0005-0000-0000-0000C20A0000}"/>
    <cellStyle name="_RNC2600 &amp; RU10" xfId="2797" xr:uid="{00000000-0005-0000-0000-0000C30A0000}"/>
    <cellStyle name="_RNC2600 &amp; RU10 2" xfId="2798" xr:uid="{00000000-0005-0000-0000-0000C40A0000}"/>
    <cellStyle name="_RNC2600 VodaCom" xfId="2799" xr:uid="{00000000-0005-0000-0000-0000C50A0000}"/>
    <cellStyle name="_RNC2600 VodaCom 2" xfId="2800" xr:uid="{00000000-0005-0000-0000-0000C60A0000}"/>
    <cellStyle name="_RNC2600_GLP_P012007v4" xfId="2801" xr:uid="{00000000-0005-0000-0000-0000C70A0000}"/>
    <cellStyle name="_RNC2600_GLP_P012007v4 2" xfId="2802" xr:uid="{00000000-0005-0000-0000-0000C80A0000}"/>
    <cellStyle name="_RNC-BSC WP_Huawei Information HW response 20060607(updated)" xfId="2803" xr:uid="{00000000-0005-0000-0000-0000C90A0000}"/>
    <cellStyle name="_RNC配置清单" xfId="2804" xr:uid="{00000000-0005-0000-0000-0000CA0A0000}"/>
    <cellStyle name="_Romania &amp; Eric" xfId="2805" xr:uid="{00000000-0005-0000-0000-0000CB0A0000}"/>
    <cellStyle name="_Romania &amp; Eric 2" xfId="2806" xr:uid="{00000000-0005-0000-0000-0000CC0A0000}"/>
    <cellStyle name="_ROP_BoQ Related Information &amp; Assumptions_110909" xfId="2807" xr:uid="{00000000-0005-0000-0000-0000CD0A0000}"/>
    <cellStyle name="_ROP_BoQ Related Information &amp; Assumptions_110909 2" xfId="2808" xr:uid="{00000000-0005-0000-0000-0000CE0A0000}"/>
    <cellStyle name="_RU10 release VF GR vrs01" xfId="2809" xr:uid="{00000000-0005-0000-0000-0000CF0A0000}"/>
    <cellStyle name="_Rural Final" xfId="2810" xr:uid="{00000000-0005-0000-0000-0000D00A0000}"/>
    <cellStyle name="_S6800E-12TB" xfId="2811" xr:uid="{00000000-0005-0000-0000-0000D10A0000}"/>
    <cellStyle name="_Sales_cost_communication_October changed" xfId="2812" xr:uid="{00000000-0005-0000-0000-0000D20A0000}"/>
    <cellStyle name="_Sales_cost_communication_October changed 2" xfId="2813" xr:uid="{00000000-0005-0000-0000-0000D30A0000}"/>
    <cellStyle name="_Sample Pricing Input Sheet  (4)" xfId="2814" xr:uid="{00000000-0005-0000-0000-0000D40A0000}"/>
    <cellStyle name="_Sample Pricing Input Sheet  (4) 2" xfId="2815" xr:uid="{00000000-0005-0000-0000-0000D50A0000}"/>
    <cellStyle name="_SAR RAN HW and SW" xfId="2816" xr:uid="{00000000-0005-0000-0000-0000D60A0000}"/>
    <cellStyle name="_SAR RAN HW and SW 2" xfId="2817" xr:uid="{00000000-0005-0000-0000-0000D70A0000}"/>
    <cellStyle name="_SComm_luckman2" xfId="2818" xr:uid="{00000000-0005-0000-0000-0000D80A0000}"/>
    <cellStyle name="_SDH Transmission Configurations" xfId="2819" xr:uid="{00000000-0005-0000-0000-0000D90A0000}"/>
    <cellStyle name="_SDH_ADM_20070330" xfId="2820" xr:uid="{00000000-0005-0000-0000-0000DA0A0000}"/>
    <cellStyle name="_SEC_Offer_Time_Dotcom_3G RFP_v1" xfId="2821" xr:uid="{00000000-0005-0000-0000-0000DB0A0000}"/>
    <cellStyle name="_SEC_Offer_Time_Dotcom_3G RFP_v1 2" xfId="2822" xr:uid="{00000000-0005-0000-0000-0000DC0A0000}"/>
    <cellStyle name="_Section D-Implementation Servs " xfId="2823" xr:uid="{00000000-0005-0000-0000-0000DD0A0000}"/>
    <cellStyle name="_Section D-Implementation Servs  2" xfId="2824" xr:uid="{00000000-0005-0000-0000-0000DE0A0000}"/>
    <cellStyle name="_Section D-Implementation Servs  3" xfId="2825" xr:uid="{00000000-0005-0000-0000-0000DF0A0000}"/>
    <cellStyle name="_Section D-Implementation Servs  4" xfId="2826" xr:uid="{00000000-0005-0000-0000-0000E00A0000}"/>
    <cellStyle name="_Section D-Implementation Servs _wimax" xfId="2827" xr:uid="{00000000-0005-0000-0000-0000E10A0000}"/>
    <cellStyle name="_Send_Siemens_Jaafar_Spares" xfId="2828" xr:uid="{00000000-0005-0000-0000-0000E20A0000}"/>
    <cellStyle name="_Send_Siemens_Jaafar_Spares 2" xfId="2829" xr:uid="{00000000-0005-0000-0000-0000E30A0000}"/>
    <cellStyle name="_Sensitivity Analysis TWC IMS 2007 07 27" xfId="2830" xr:uid="{00000000-0005-0000-0000-0000E40A0000}"/>
    <cellStyle name="_server types" xfId="2831" xr:uid="{00000000-0005-0000-0000-0000E50A0000}"/>
    <cellStyle name="_server types_Service Prices Summary" xfId="2832" xr:uid="{00000000-0005-0000-0000-0000E60A0000}"/>
    <cellStyle name="_server types_SUN" xfId="2833" xr:uid="{00000000-0005-0000-0000-0000E70A0000}"/>
    <cellStyle name="_server types_Tabelle1" xfId="2834" xr:uid="{00000000-0005-0000-0000-0000E80A0000}"/>
    <cellStyle name="_service file_1 v1" xfId="2835" xr:uid="{00000000-0005-0000-0000-0000E90A0000}"/>
    <cellStyle name="_service file_1 v1 - 30 may 2007" xfId="2836" xr:uid="{00000000-0005-0000-0000-0000EA0A0000}"/>
    <cellStyle name="_service file_1 v1 - 30 may 2007 2" xfId="2837" xr:uid="{00000000-0005-0000-0000-0000EB0A0000}"/>
    <cellStyle name="_service file_1 v1 - 30 may 2007_Input" xfId="2838" xr:uid="{00000000-0005-0000-0000-0000EC0A0000}"/>
    <cellStyle name="_service file_1 v1 2" xfId="2839" xr:uid="{00000000-0005-0000-0000-0000ED0A0000}"/>
    <cellStyle name="_service file_1 v1 3" xfId="2840" xr:uid="{00000000-0005-0000-0000-0000EE0A0000}"/>
    <cellStyle name="_service file_1 v1_Input" xfId="2841" xr:uid="{00000000-0005-0000-0000-0000EF0A0000}"/>
    <cellStyle name="_service file_1 v16" xfId="2842" xr:uid="{00000000-0005-0000-0000-0000F00A0000}"/>
    <cellStyle name="_service file_1 v16 2" xfId="2843" xr:uid="{00000000-0005-0000-0000-0000F10A0000}"/>
    <cellStyle name="_service file_1 v16_Input" xfId="2844" xr:uid="{00000000-0005-0000-0000-0000F20A0000}"/>
    <cellStyle name="_service price sheet_2G_1 CIRCLE_01.03.2006" xfId="2845" xr:uid="{00000000-0005-0000-0000-0000F30A0000}"/>
    <cellStyle name="_Service Prices Summary" xfId="2846" xr:uid="{00000000-0005-0000-0000-0000F40A0000}"/>
    <cellStyle name="_Service profitability sheet vesion 11 11 08 - Core and radio Expansion" xfId="2847" xr:uid="{00000000-0005-0000-0000-0000F50A0000}"/>
    <cellStyle name="_Service profitability sheet vesion 11 11 08 - Core and radio Expansion 2" xfId="2848" xr:uid="{00000000-0005-0000-0000-0000F60A0000}"/>
    <cellStyle name="_Service profitability sheet vesion 11 11 08 - Core Expansion and Swap" xfId="2849" xr:uid="{00000000-0005-0000-0000-0000F70A0000}"/>
    <cellStyle name="_Service profitability sheet vesion 11 11 08 - Core Expansion and Swap 2" xfId="2850" xr:uid="{00000000-0005-0000-0000-0000F80A0000}"/>
    <cellStyle name="_Service profitability sheet vesion 12 11 08 - Core and radio Expansion_v03" xfId="2851" xr:uid="{00000000-0005-0000-0000-0000F90A0000}"/>
    <cellStyle name="_Service profitability sheet vesion 12 11 08 - Core and radio Expansion_v03 2" xfId="2852" xr:uid="{00000000-0005-0000-0000-0000FA0A0000}"/>
    <cellStyle name="_Service profitability sheet vesion 12 11 08 - Core and radio Expansion_v04" xfId="2853" xr:uid="{00000000-0005-0000-0000-0000FB0A0000}"/>
    <cellStyle name="_Service profitability sheet vesion 12 11 08 - Core and radio Expansion_v04 2" xfId="2854" xr:uid="{00000000-0005-0000-0000-0000FC0A0000}"/>
    <cellStyle name="_Service profitability sheet vesion 12 11 08 - Core Expansion and Swap v3" xfId="2855" xr:uid="{00000000-0005-0000-0000-0000FD0A0000}"/>
    <cellStyle name="_Service profitability sheet vesion 12 11 08 - Core Expansion and Swap v3 2" xfId="2856" xr:uid="{00000000-0005-0000-0000-0000FE0A0000}"/>
    <cellStyle name="_Service profitability sheet vesion 12 11 08 - Core Expansion and Swap v4" xfId="2857" xr:uid="{00000000-0005-0000-0000-0000FF0A0000}"/>
    <cellStyle name="_Service profitability sheet vesion 12 11 08 - Core Expansion and Swap v4 2" xfId="2858" xr:uid="{00000000-0005-0000-0000-0000000B0000}"/>
    <cellStyle name="_Service_Bid_Directive Helinet GPON  080427" xfId="2859" xr:uid="{00000000-0005-0000-0000-0000010B0000}"/>
    <cellStyle name="_Services CP Final 3 0 Ersin v3" xfId="2860" xr:uid="{00000000-0005-0000-0000-0000020B0000}"/>
    <cellStyle name="_Services CP Final 3 0 Ersin v3 2" xfId="2861" xr:uid="{00000000-0005-0000-0000-0000030B0000}"/>
    <cellStyle name="_Services CP Final 3 0 Ersin v3_Input" xfId="2862" xr:uid="{00000000-0005-0000-0000-0000040B0000}"/>
    <cellStyle name="_Services_Bid_Directive_EWE_IMS_V1 0" xfId="2863" xr:uid="{00000000-0005-0000-0000-0000050B0000}"/>
    <cellStyle name="_Services_Bid_Directive_EWE_IMS_V1 0 2" xfId="2864" xr:uid="{00000000-0005-0000-0000-0000060B0000}"/>
    <cellStyle name="_Services_Pricing_MTN_Congo_B" xfId="2865" xr:uid="{00000000-0005-0000-0000-0000070B0000}"/>
    <cellStyle name="_Services_Pricing_MTN_Congo_B 2" xfId="2866" xr:uid="{00000000-0005-0000-0000-0000080B0000}"/>
    <cellStyle name="_SG_Singtel_MPM+CSDM_Budgetary Offer_13102006" xfId="2867" xr:uid="{00000000-0005-0000-0000-0000090B0000}"/>
    <cellStyle name="_SG_Singtel_MPM+CSDM_Budgetary Offer_20102006" xfId="2868" xr:uid="{00000000-0005-0000-0000-00000A0B0000}"/>
    <cellStyle name="_SG7000" xfId="2869" xr:uid="{00000000-0005-0000-0000-00000B0B0000}"/>
    <cellStyle name="_SG7000 2" xfId="2870" xr:uid="{00000000-0005-0000-0000-00000C0B0000}"/>
    <cellStyle name="_SG7000 3" xfId="2871" xr:uid="{00000000-0005-0000-0000-00000D0B0000}"/>
    <cellStyle name="_SG7000 4" xfId="2872" xr:uid="{00000000-0005-0000-0000-00000E0B0000}"/>
    <cellStyle name="_SG7000_wimax" xfId="2873" xr:uid="{00000000-0005-0000-0000-00000F0B0000}"/>
    <cellStyle name="_Shahzad_Egypt_3L_BBUs_V1" xfId="2874" xr:uid="{00000000-0005-0000-0000-0000100B0000}"/>
    <cellStyle name="_Shahzad_Egypt_3L_BBUs_V1 2" xfId="2875" xr:uid="{00000000-0005-0000-0000-0000110B0000}"/>
    <cellStyle name="_Sheet1" xfId="2876" xr:uid="{00000000-0005-0000-0000-0000120B0000}"/>
    <cellStyle name="_Sheet1 2" xfId="2877" xr:uid="{00000000-0005-0000-0000-0000130B0000}"/>
    <cellStyle name="_Sheet1 3" xfId="2878" xr:uid="{00000000-0005-0000-0000-0000140B0000}"/>
    <cellStyle name="_Sheet1 4" xfId="2879" xr:uid="{00000000-0005-0000-0000-0000150B0000}"/>
    <cellStyle name="_Sheet1_（数通提交）MTN Group - 2010 Supplier Price Book Format" xfId="2880" xr:uid="{00000000-0005-0000-0000-0000160B0000}"/>
    <cellStyle name="_Sheet1_~2093566" xfId="2881" xr:uid="{00000000-0005-0000-0000-0000170B0000}"/>
    <cellStyle name="_Sheet1_~7617676" xfId="2882" xr:uid="{00000000-0005-0000-0000-0000180B0000}"/>
    <cellStyle name="_Sheet1_GU PB--fuyujun" xfId="2883" xr:uid="{00000000-0005-0000-0000-0000190B0000}"/>
    <cellStyle name="_Sheet1_MTN Group - 2010 Supplier Price Book (20100326)" xfId="2884" xr:uid="{00000000-0005-0000-0000-00001A0B0000}"/>
    <cellStyle name="_Sheet1_MTN Group - 2010 Supplier Price Book Format" xfId="2885" xr:uid="{00000000-0005-0000-0000-00001B0B0000}"/>
    <cellStyle name="_Sheet1_MTN Group - 2010 Supplier Price Book Format CN 20100604" xfId="2886" xr:uid="{00000000-0005-0000-0000-00001C0B0000}"/>
    <cellStyle name="_Sheet1_MTN Group - 2010 Supplier Price Book Format V3" xfId="2887" xr:uid="{00000000-0005-0000-0000-00001D0B0000}"/>
    <cellStyle name="_Sheet1_MTN Group - 2010 Supplier Price Book Format（0108 SLA)" xfId="2888" xr:uid="{00000000-0005-0000-0000-00001E0B0000}"/>
    <cellStyle name="_Sheet1_MTN Group - 2010 Supplier Price Book Format_datacom" xfId="2889" xr:uid="{00000000-0005-0000-0000-00001F0B0000}"/>
    <cellStyle name="_Sheet1_MTN Group - 2010 Supplier Price Book Format_services1008" xfId="2890" xr:uid="{00000000-0005-0000-0000-0000200B0000}"/>
    <cellStyle name="_Sheet1_MTN Group - 2010 Supplier Price Book Format-CN" xfId="2891" xr:uid="{00000000-0005-0000-0000-0000210B0000}"/>
    <cellStyle name="_Sheet1_MTN Group - 2010 Supplier Price Book Format-GSM20100108" xfId="2892" xr:uid="{00000000-0005-0000-0000-0000220B0000}"/>
    <cellStyle name="_Sheet1_MTN Group - 2010 Supplier Price Book Format-MW" xfId="2893" xr:uid="{00000000-0005-0000-0000-0000230B0000}"/>
    <cellStyle name="_Sheet1_MTN Group - 2010 Supplier Price Book Format-POWER" xfId="2894" xr:uid="{00000000-0005-0000-0000-0000240B0000}"/>
    <cellStyle name="_Sheet1_MTN Group - 2010 Supplier Price Book Format-VAS 20100108" xfId="2895" xr:uid="{00000000-0005-0000-0000-0000250B0000}"/>
    <cellStyle name="_Sheet1_MTN Group - 2010 Supplier Price Book Format-WiMAX" xfId="2896" xr:uid="{00000000-0005-0000-0000-0000260B0000}"/>
    <cellStyle name="_Sheet1_MTN Group - 2010 Supplier Price Book -Training" xfId="2897" xr:uid="{00000000-0005-0000-0000-0000270B0000}"/>
    <cellStyle name="_Sheet1_MTN Group 2010 Supplier Price Book Format-UMTS-V1" xfId="2898" xr:uid="{00000000-0005-0000-0000-0000280B0000}"/>
    <cellStyle name="_Sheet1_MTN Group PB for SMS expansion(26th July2010) (2)" xfId="2899" xr:uid="{00000000-0005-0000-0000-0000290B0000}"/>
    <cellStyle name="_Sheet1_wimax" xfId="2900" xr:uid="{00000000-0005-0000-0000-00002A0B0000}"/>
    <cellStyle name="_Siemens 3G Scenario" xfId="2901" xr:uid="{00000000-0005-0000-0000-00002B0B0000}"/>
    <cellStyle name="_Siemens RNC nodes hardware  softawre_UTRAN BP 050107" xfId="2902" xr:uid="{00000000-0005-0000-0000-00002C0B0000}"/>
    <cellStyle name="_SIEMENS Service Calculation for QTEL Egypt" xfId="2903" xr:uid="{00000000-0005-0000-0000-00002D0B0000}"/>
    <cellStyle name="_SIEMENS Service Calculation for QTEL Egypt (TK+O&amp;M)" xfId="2904" xr:uid="{00000000-0005-0000-0000-00002E0B0000}"/>
    <cellStyle name="_Siemens UTRAN BP (HSUPA HW)" xfId="2905" xr:uid="{00000000-0005-0000-0000-00002F0B0000}"/>
    <cellStyle name="_Singtel IMS RFI Offer Calculation 100507" xfId="2906" xr:uid="{00000000-0005-0000-0000-0000300B0000}"/>
    <cellStyle name="_Singtel IMS RFI Offer Calculation 100507 2" xfId="2907" xr:uid="{00000000-0005-0000-0000-0000310B0000}"/>
    <cellStyle name="_Site configurations for Cabinets 230107 v6" xfId="2908" xr:uid="{00000000-0005-0000-0000-0000320B0000}"/>
    <cellStyle name="_Site configurations for Cabinets 230107 v6 2" xfId="2909" xr:uid="{00000000-0005-0000-0000-0000330B0000}"/>
    <cellStyle name="_site count_revised" xfId="2910" xr:uid="{00000000-0005-0000-0000-0000340B0000}"/>
    <cellStyle name="_site count_revised_Input" xfId="2911" xr:uid="{00000000-0005-0000-0000-0000350B0000}"/>
    <cellStyle name="_SMS_GW_pricing_020806" xfId="2912" xr:uid="{00000000-0005-0000-0000-0000360B0000}"/>
    <cellStyle name="_SoftX3000" xfId="2913" xr:uid="{00000000-0005-0000-0000-0000370B0000}"/>
    <cellStyle name="_SoftX3000 2" xfId="2914" xr:uid="{00000000-0005-0000-0000-0000380B0000}"/>
    <cellStyle name="_SoftX3000 3" xfId="2915" xr:uid="{00000000-0005-0000-0000-0000390B0000}"/>
    <cellStyle name="_SoftX3000 4" xfId="2916" xr:uid="{00000000-0005-0000-0000-00003A0B0000}"/>
    <cellStyle name="_SoftX3000_wimax" xfId="2917" xr:uid="{00000000-0005-0000-0000-00003B0B0000}"/>
    <cellStyle name="_SOR_BOQ_BSNL_FINAL" xfId="2918" xr:uid="{00000000-0005-0000-0000-00003C0B0000}"/>
    <cellStyle name="_SOR_BOQ_BSNL_FINAL_SMSC_MMSC_LBS_19.5.2006 EK" xfId="2919" xr:uid="{00000000-0005-0000-0000-00003D0B0000}"/>
    <cellStyle name="_Spare parts Price List1" xfId="2920" xr:uid="{00000000-0005-0000-0000-00003E0B0000}"/>
    <cellStyle name="_Spare parts Price List1 2" xfId="2921" xr:uid="{00000000-0005-0000-0000-00003F0B0000}"/>
    <cellStyle name="_SPCNL SHEET" xfId="2922" xr:uid="{00000000-0005-0000-0000-0000400B0000}"/>
    <cellStyle name="_SPCNL SHEET 2" xfId="2923" xr:uid="{00000000-0005-0000-0000-0000410B0000}"/>
    <cellStyle name="_Sprint_C NTDB_2006-10-10_pricing" xfId="2924" xr:uid="{00000000-0005-0000-0000-0000420B0000}"/>
    <cellStyle name="_Sprint_C NTDB_2006-10-10_pricing 2" xfId="2925" xr:uid="{00000000-0005-0000-0000-0000430B0000}"/>
    <cellStyle name="_Sprint_HSS_IMS_07_05_07_aa" xfId="2926" xr:uid="{00000000-0005-0000-0000-0000440B0000}"/>
    <cellStyle name="_SSM+Pricing+Sheet+V2.0+Build+018 version MEA" xfId="2927" xr:uid="{00000000-0005-0000-0000-0000450B0000}"/>
    <cellStyle name="_SSM+Pricing+Sheet+V2.0+Build+018 version MEA 2" xfId="2928" xr:uid="{00000000-0005-0000-0000-0000460B0000}"/>
    <cellStyle name="_Staffing Summary Model" xfId="2929" xr:uid="{00000000-0005-0000-0000-0000470B0000}"/>
    <cellStyle name="_StatisticReport" xfId="2930" xr:uid="{00000000-0005-0000-0000-0000480B0000}"/>
    <cellStyle name="_SubHeading" xfId="2931" xr:uid="{00000000-0005-0000-0000-0000490B0000}"/>
    <cellStyle name="_SubHeading_Betas and Colocation Rates" xfId="2932" xr:uid="{00000000-0005-0000-0000-00004A0B0000}"/>
    <cellStyle name="_Summary" xfId="2933" xr:uid="{00000000-0005-0000-0000-00004B0B0000}"/>
    <cellStyle name="_Summary 2" xfId="2934" xr:uid="{00000000-0005-0000-0000-00004C0B0000}"/>
    <cellStyle name="_Summary e liste_281106_v3_sent" xfId="2935" xr:uid="{00000000-0005-0000-0000-00004D0B0000}"/>
    <cellStyle name="_Summary_Maxis UTRAN Expansion 2007 MA-IF-0063-02" xfId="2936" xr:uid="{00000000-0005-0000-0000-00004E0B0000}"/>
    <cellStyle name="_SUN" xfId="2937" xr:uid="{00000000-0005-0000-0000-00004F0B0000}"/>
    <cellStyle name="_Support_MTNLBroadband Expansion Sys_HW support costing" xfId="2938" xr:uid="{00000000-0005-0000-0000-0000500B0000}"/>
    <cellStyle name="_Support_Reliance_Pricing_01-04-2005_Rev_D" xfId="2939" xr:uid="{00000000-0005-0000-0000-0000510B0000}"/>
    <cellStyle name="_Support_Tata_VSNL_Pricing_02-04-2005_Rev_A" xfId="2940" xr:uid="{00000000-0005-0000-0000-0000520B0000}"/>
    <cellStyle name="_Supporting Excel docs  for Q3 Information paper" xfId="2941" xr:uid="{00000000-0005-0000-0000-0000530B0000}"/>
    <cellStyle name="_Supporting Schedules" xfId="2942" xr:uid="{00000000-0005-0000-0000-0000540B0000}"/>
    <cellStyle name="_SWF15297 - SWS - Cost summary Helinet G-PON Silver 080426" xfId="2943" xr:uid="{00000000-0005-0000-0000-0000550B0000}"/>
    <cellStyle name="_SWS cost  recommended sales (4)" xfId="2944" xr:uid="{00000000-0005-0000-0000-0000560B0000}"/>
    <cellStyle name="_SWS cost  recommended sales (4) 2" xfId="2945" xr:uid="{00000000-0005-0000-0000-0000570B0000}"/>
    <cellStyle name="_SWS cost  recommended sales_modified 20 BTS" xfId="2946" xr:uid="{00000000-0005-0000-0000-0000580B0000}"/>
    <cellStyle name="_SWS cost  recommended sales_modified 20 BTS 2" xfId="2947" xr:uid="{00000000-0005-0000-0000-0000590B0000}"/>
    <cellStyle name="_SWS-calculation-V3 0" xfId="2948" xr:uid="{00000000-0005-0000-0000-00005A0B0000}"/>
    <cellStyle name="_Syria MTN logistics cost modified with Q1Q2 GA" xfId="2949" xr:uid="{00000000-0005-0000-0000-00005B0B0000}"/>
    <cellStyle name="_Syria MTN logistics cost modified with Q1Q2 GA 2" xfId="2950" xr:uid="{00000000-0005-0000-0000-00005C0B0000}"/>
    <cellStyle name="_Syria MTN logistics cost modified with Q3Q4" xfId="2951" xr:uid="{00000000-0005-0000-0000-00005D0B0000}"/>
    <cellStyle name="_Syria MTN logistics cost modified with Q3Q4 2" xfId="2952" xr:uid="{00000000-0005-0000-0000-00005E0B0000}"/>
    <cellStyle name="_Syria MTN logistics cost modified with Q3Q4 JHe v5" xfId="2953" xr:uid="{00000000-0005-0000-0000-00005F0B0000}"/>
    <cellStyle name="_Syria MTN logistics cost modified with Q3Q4 JHe v5 2" xfId="2954" xr:uid="{00000000-0005-0000-0000-0000600B0000}"/>
    <cellStyle name="_Syria MTN logistics cost v1" xfId="2955" xr:uid="{00000000-0005-0000-0000-0000610B0000}"/>
    <cellStyle name="_Syria MTN logistics cost v1 2" xfId="2956" xr:uid="{00000000-0005-0000-0000-0000620B0000}"/>
    <cellStyle name="_TA Orange GPRS Expansion" xfId="2957" xr:uid="{00000000-0005-0000-0000-0000630B0000}"/>
    <cellStyle name="_Tabelle1" xfId="2958" xr:uid="{00000000-0005-0000-0000-0000640B0000}"/>
    <cellStyle name="_Tabelle1_1" xfId="2959" xr:uid="{00000000-0005-0000-0000-0000650B0000}"/>
    <cellStyle name="_Tabelle2" xfId="2960" xr:uid="{00000000-0005-0000-0000-0000660B0000}"/>
    <cellStyle name="_Table" xfId="2961" xr:uid="{00000000-0005-0000-0000-0000670B0000}"/>
    <cellStyle name="_Table_Betas and Colocation Rates" xfId="2962" xr:uid="{00000000-0005-0000-0000-0000680B0000}"/>
    <cellStyle name="_Table_Betas and Colocation Rates 10" xfId="2963" xr:uid="{00000000-0005-0000-0000-0000690B0000}"/>
    <cellStyle name="_Table_Betas and Colocation Rates 11" xfId="2964" xr:uid="{00000000-0005-0000-0000-00006A0B0000}"/>
    <cellStyle name="_Table_Betas and Colocation Rates 2" xfId="2965" xr:uid="{00000000-0005-0000-0000-00006B0B0000}"/>
    <cellStyle name="_Table_Betas and Colocation Rates 3" xfId="2966" xr:uid="{00000000-0005-0000-0000-00006C0B0000}"/>
    <cellStyle name="_Table_Betas and Colocation Rates 4" xfId="2967" xr:uid="{00000000-0005-0000-0000-00006D0B0000}"/>
    <cellStyle name="_Table_Betas and Colocation Rates 5" xfId="2968" xr:uid="{00000000-0005-0000-0000-00006E0B0000}"/>
    <cellStyle name="_Table_Betas and Colocation Rates 6" xfId="2969" xr:uid="{00000000-0005-0000-0000-00006F0B0000}"/>
    <cellStyle name="_Table_Betas and Colocation Rates 7" xfId="2970" xr:uid="{00000000-0005-0000-0000-0000700B0000}"/>
    <cellStyle name="_Table_Betas and Colocation Rates 8" xfId="2971" xr:uid="{00000000-0005-0000-0000-0000710B0000}"/>
    <cellStyle name="_Table_Betas and Colocation Rates 9" xfId="2972" xr:uid="{00000000-0005-0000-0000-0000720B0000}"/>
    <cellStyle name="_Table_Betas and Colocation Rates_Format-Makro" xfId="2973" xr:uid="{00000000-0005-0000-0000-0000730B0000}"/>
    <cellStyle name="_Table_Betas and Colocation Rates_Format-Makro 10" xfId="2974" xr:uid="{00000000-0005-0000-0000-0000740B0000}"/>
    <cellStyle name="_Table_Betas and Colocation Rates_Format-Makro 11" xfId="2975" xr:uid="{00000000-0005-0000-0000-0000750B0000}"/>
    <cellStyle name="_Table_Betas and Colocation Rates_Format-Makro 2" xfId="2976" xr:uid="{00000000-0005-0000-0000-0000760B0000}"/>
    <cellStyle name="_Table_Betas and Colocation Rates_Format-Makro 3" xfId="2977" xr:uid="{00000000-0005-0000-0000-0000770B0000}"/>
    <cellStyle name="_Table_Betas and Colocation Rates_Format-Makro 4" xfId="2978" xr:uid="{00000000-0005-0000-0000-0000780B0000}"/>
    <cellStyle name="_Table_Betas and Colocation Rates_Format-Makro 5" xfId="2979" xr:uid="{00000000-0005-0000-0000-0000790B0000}"/>
    <cellStyle name="_Table_Betas and Colocation Rates_Format-Makro 6" xfId="2980" xr:uid="{00000000-0005-0000-0000-00007A0B0000}"/>
    <cellStyle name="_Table_Betas and Colocation Rates_Format-Makro 7" xfId="2981" xr:uid="{00000000-0005-0000-0000-00007B0B0000}"/>
    <cellStyle name="_Table_Betas and Colocation Rates_Format-Makro 8" xfId="2982" xr:uid="{00000000-0005-0000-0000-00007C0B0000}"/>
    <cellStyle name="_Table_Betas and Colocation Rates_Format-Makro 9" xfId="2983" xr:uid="{00000000-0005-0000-0000-00007D0B0000}"/>
    <cellStyle name="_Table_Betas and Colocation Rates_Format-Makro_Services" xfId="2984" xr:uid="{00000000-0005-0000-0000-00007E0B0000}"/>
    <cellStyle name="_Table_Betas and Colocation Rates_Format-Makro_Services 2" xfId="2985" xr:uid="{00000000-0005-0000-0000-00007F0B0000}"/>
    <cellStyle name="_Table_Betas and Colocation Rates_Format-Makro_Services 3" xfId="2986" xr:uid="{00000000-0005-0000-0000-0000800B0000}"/>
    <cellStyle name="_Table_Betas and Colocation Rates_Format-Makro_Services 4" xfId="2987" xr:uid="{00000000-0005-0000-0000-0000810B0000}"/>
    <cellStyle name="_Table_Betas and Colocation Rates_Services" xfId="2988" xr:uid="{00000000-0005-0000-0000-0000820B0000}"/>
    <cellStyle name="_Table_Betas and Colocation Rates_Services 2" xfId="2989" xr:uid="{00000000-0005-0000-0000-0000830B0000}"/>
    <cellStyle name="_Table_Betas and Colocation Rates_Services 3" xfId="2990" xr:uid="{00000000-0005-0000-0000-0000840B0000}"/>
    <cellStyle name="_Table_Betas and Colocation Rates_Services 4" xfId="2991" xr:uid="{00000000-0005-0000-0000-0000850B0000}"/>
    <cellStyle name="_TableHead" xfId="2992" xr:uid="{00000000-0005-0000-0000-0000860B0000}"/>
    <cellStyle name="_TableHead centre across sel" xfId="2993" xr:uid="{00000000-0005-0000-0000-0000870B0000}"/>
    <cellStyle name="_TableHead centre across sel_Format-Makro" xfId="2994" xr:uid="{00000000-0005-0000-0000-0000880B0000}"/>
    <cellStyle name="_TableHead no border" xfId="2995" xr:uid="{00000000-0005-0000-0000-0000890B0000}"/>
    <cellStyle name="_TableHead_Format-Makro" xfId="2996" xr:uid="{00000000-0005-0000-0000-00008A0B0000}"/>
    <cellStyle name="_TableRowBorder" xfId="2997" xr:uid="{00000000-0005-0000-0000-00008B0B0000}"/>
    <cellStyle name="_TableRowBorder 2" xfId="2998" xr:uid="{00000000-0005-0000-0000-00008C0B0000}"/>
    <cellStyle name="_TableRowBorder_Format-Makro" xfId="2999" xr:uid="{00000000-0005-0000-0000-00008D0B0000}"/>
    <cellStyle name="_TableRowBorder_Format-Makro 2" xfId="3000" xr:uid="{00000000-0005-0000-0000-00008E0B0000}"/>
    <cellStyle name="_TableRowHead" xfId="3001" xr:uid="{00000000-0005-0000-0000-00008F0B0000}"/>
    <cellStyle name="_TableSuperHead" xfId="3002" xr:uid="{00000000-0005-0000-0000-0000900B0000}"/>
    <cellStyle name="_TableSuperHead_Betas and Colocation Rates" xfId="3003" xr:uid="{00000000-0005-0000-0000-0000910B0000}"/>
    <cellStyle name="_TCH Traffic Expansion Analysis template" xfId="3004" xr:uid="{00000000-0005-0000-0000-0000920B0000}"/>
    <cellStyle name="_Tellabs (Optional)" xfId="3005" xr:uid="{00000000-0005-0000-0000-0000930B0000}"/>
    <cellStyle name="_Tellabs (Optional) 2" xfId="3006" xr:uid="{00000000-0005-0000-0000-0000940B0000}"/>
    <cellStyle name="_Tellabs Etisalat_transport_prices2" xfId="3007" xr:uid="{00000000-0005-0000-0000-0000950B0000}"/>
    <cellStyle name="_Tellabs_BoQ_MTN_up" xfId="3008" xr:uid="{00000000-0005-0000-0000-0000960B0000}"/>
    <cellStyle name="_TELLIN Rack Layout V20041214" xfId="3009" xr:uid="{00000000-0005-0000-0000-0000970B0000}"/>
    <cellStyle name="_TELLIN Rack Layout V20041214 2" xfId="3010" xr:uid="{00000000-0005-0000-0000-0000980B0000}"/>
    <cellStyle name="_TELLIN Rack Layout V20041214 3" xfId="3011" xr:uid="{00000000-0005-0000-0000-0000990B0000}"/>
    <cellStyle name="_TELLIN Rack Layout V20041214 4" xfId="3012" xr:uid="{00000000-0005-0000-0000-00009A0B0000}"/>
    <cellStyle name="_TELLIN Rack Layout V20041214_wimax" xfId="3013" xr:uid="{00000000-0005-0000-0000-00009B0B0000}"/>
    <cellStyle name="_Tender  for MTN Congo" xfId="3014" xr:uid="{00000000-0005-0000-0000-00009C0B0000}"/>
    <cellStyle name="_TestBed Offer V2" xfId="3015" xr:uid="{00000000-0005-0000-0000-00009D0B0000}"/>
    <cellStyle name="_Testlab Pricing" xfId="3016" xr:uid="{00000000-0005-0000-0000-00009E0B0000}"/>
    <cellStyle name="_TM 3G Maintenance_v0.1" xfId="3017" xr:uid="{00000000-0005-0000-0000-00009F0B0000}"/>
    <cellStyle name="_TM 3G MS part BoQ (25.10.2005)" xfId="3018" xr:uid="{00000000-0005-0000-0000-0000A00B0000}"/>
    <cellStyle name="_TM 3G Overview  calculation updated_25Nov05" xfId="3019" xr:uid="{00000000-0005-0000-0000-0000A10B0000}"/>
    <cellStyle name="_TM3G_PaT2.1+CSDM2.0+MPM2.0+IMC2.0+SIPAS6.0_Comm offer v06" xfId="3020" xr:uid="{00000000-0005-0000-0000-0000A20B0000}"/>
    <cellStyle name="_TMO IMS Business Case_v0 1" xfId="3021" xr:uid="{00000000-0005-0000-0000-0000A30B0000}"/>
    <cellStyle name="_TMO US RfP @com and B&amp;R configuration, costing and pricing_v1.1_28.06.06_Option 1_Scenario A" xfId="3022" xr:uid="{00000000-0005-0000-0000-0000A40B0000}"/>
    <cellStyle name="_TMO US RfP @com and B&amp;R configuration, costing and pricing_v1.1_28.06.06_Option 1_Scenario A 2" xfId="3023" xr:uid="{00000000-0005-0000-0000-0000A50B0000}"/>
    <cellStyle name="_TMO_USA_06_02_07_MSM Offer_BHK  LP_v1 1" xfId="3024" xr:uid="{00000000-0005-0000-0000-0000A60B0000}"/>
    <cellStyle name="_TMO_USA_06_02_07_MSM Offer_BHK  LP_v1 1 2" xfId="3025" xr:uid="{00000000-0005-0000-0000-0000A70B0000}"/>
    <cellStyle name="_TMO_USA_06_02_07_MSM Offer_BHK &amp; LP_v1.1" xfId="3026" xr:uid="{00000000-0005-0000-0000-0000A80B0000}"/>
    <cellStyle name="_TMO_USA_06_02_07_MSM Offer_BHK &amp; LP_v1.1 2" xfId="3027" xr:uid="{00000000-0005-0000-0000-0000A90B0000}"/>
    <cellStyle name="_tmobile_US_MSM_v1" xfId="3028" xr:uid="{00000000-0005-0000-0000-0000AA0B0000}"/>
    <cellStyle name="_TNMS BoQ - UPE" xfId="3029" xr:uid="{00000000-0005-0000-0000-0000AB0B0000}"/>
    <cellStyle name="_TNMS BoQ - UPE 2" xfId="3030" xr:uid="{00000000-0005-0000-0000-0000AC0B0000}"/>
    <cellStyle name="_total prices  MCCI GPRS tender 120307 v01" xfId="3031" xr:uid="{00000000-0005-0000-0000-0000AD0B0000}"/>
    <cellStyle name="_total prices  MCCI GPRS tender 120307 v01 2" xfId="3032" xr:uid="{00000000-0005-0000-0000-0000AE0B0000}"/>
    <cellStyle name="_total prices  MCCI GPRS tender 280207 v01" xfId="3033" xr:uid="{00000000-0005-0000-0000-0000AF0B0000}"/>
    <cellStyle name="_total prices  MCCI GPRS tender 280207 v01 2" xfId="3034" xr:uid="{00000000-0005-0000-0000-0000B00B0000}"/>
    <cellStyle name="_Total_3G_Trial_Costs_v2" xfId="3035" xr:uid="{00000000-0005-0000-0000-0000B10B0000}"/>
    <cellStyle name="_Total_3G_Trial_Costs_v2 2" xfId="3036" xr:uid="{00000000-0005-0000-0000-0000B20B0000}"/>
    <cellStyle name="_Total_HW_Costs_Juniper" xfId="3037" xr:uid="{00000000-0005-0000-0000-0000B30B0000}"/>
    <cellStyle name="_Traffica_proposal" xfId="3038" xr:uid="{00000000-0005-0000-0000-0000B40B0000}"/>
    <cellStyle name="_Transition Transformation Budget Cluster 2 PA3" xfId="3039" xr:uid="{00000000-0005-0000-0000-0000B50B0000}"/>
    <cellStyle name="_TRANSMISSION" xfId="3040" xr:uid="{00000000-0005-0000-0000-0000B60B0000}"/>
    <cellStyle name="_TRANSMISSION 2" xfId="3041" xr:uid="{00000000-0005-0000-0000-0000B70B0000}"/>
    <cellStyle name="_Transmission BOQ MTN offer" xfId="3042" xr:uid="{00000000-0005-0000-0000-0000B80B0000}"/>
    <cellStyle name="_Transmission BOQ MTN offer 2" xfId="3043" xr:uid="{00000000-0005-0000-0000-0000B90B0000}"/>
    <cellStyle name="_Transmission Pricing" xfId="3044" xr:uid="{00000000-0005-0000-0000-0000BA0B0000}"/>
    <cellStyle name="_Transport_PRICING 061106" xfId="3045" xr:uid="{00000000-0005-0000-0000-0000BB0B0000}"/>
    <cellStyle name="_Trs pricing template 03 Dec 06" xfId="3046" xr:uid="{00000000-0005-0000-0000-0000BC0B0000}"/>
    <cellStyle name="_TT Tanzania (2)" xfId="3047" xr:uid="{00000000-0005-0000-0000-0000BD0B0000}"/>
    <cellStyle name="_TT Tanzania (2)_Bharti Ghana PA2" xfId="3048" xr:uid="{00000000-0005-0000-0000-0000BE0B0000}"/>
    <cellStyle name="_TT Uganda updated 10-9-09 Rev A" xfId="3049" xr:uid="{00000000-0005-0000-0000-0000BF0B0000}"/>
    <cellStyle name="_TT Uganda updated 10-9-09 Rev A_Bharti Ghana PA2" xfId="3050" xr:uid="{00000000-0005-0000-0000-0000C00B0000}"/>
    <cellStyle name="_TTDC Summary_15_Oct_V1" xfId="3051" xr:uid="{00000000-0005-0000-0000-0000C10B0000}"/>
    <cellStyle name="_TWC 240 hiQ Only Mat'l List (06 30 06) - EVA only" xfId="3052" xr:uid="{00000000-0005-0000-0000-0000C20B0000}"/>
    <cellStyle name="_TWC Coudersport_v0 3" xfId="3053" xr:uid="{00000000-0005-0000-0000-0000C30B0000}"/>
    <cellStyle name="_TWC CSCF FU_v0 2 (2)" xfId="3054" xr:uid="{00000000-0005-0000-0000-0000C40B0000}"/>
    <cellStyle name="_TWC CSCF FU_v01" xfId="3055" xr:uid="{00000000-0005-0000-0000-0000C50B0000}"/>
    <cellStyle name="_TWC CSCF FU_v1 2_Req Sessions" xfId="3056" xr:uid="{00000000-0005-0000-0000-0000C60B0000}"/>
    <cellStyle name="_TWC EMS FU_ - Fabio Mota Review v1 0 - Cluster" xfId="3057" xr:uid="{00000000-0005-0000-0000-0000C70B0000}"/>
    <cellStyle name="_TWC EMS FU_ - Fabio Mota Review v1 0 - Cluster 2" xfId="3058" xr:uid="{00000000-0005-0000-0000-0000C80B0000}"/>
    <cellStyle name="_TWC EMS FU_ - Fabio Mota Review v1.0 - Cluster" xfId="3059" xr:uid="{00000000-0005-0000-0000-0000C90B0000}"/>
    <cellStyle name="_TWC EMS FU_ - Fabio Mota Review v1.0 - Cluster 2" xfId="3060" xr:uid="{00000000-0005-0000-0000-0000CA0B0000}"/>
    <cellStyle name="_TWC EMS FU_v0 1" xfId="3061" xr:uid="{00000000-0005-0000-0000-0000CB0B0000}"/>
    <cellStyle name="_TWC IMS BC BHK included 4.4.06" xfId="3062" xr:uid="{00000000-0005-0000-0000-0000CC0B0000}"/>
    <cellStyle name="_TWC IMS BC BHK included 4.4.06 2" xfId="3063" xr:uid="{00000000-0005-0000-0000-0000CD0B0000}"/>
    <cellStyle name="_TWC IMS offer revised BC Red 3-7 sites 21 CSCF 2007-07-06" xfId="3064" xr:uid="{00000000-0005-0000-0000-0000CE0B0000}"/>
    <cellStyle name="_TWC IMS offer revised BC Red 3-7 sites 21 CSCF Update 2007-07-18" xfId="3065" xr:uid="{00000000-0005-0000-0000-0000CF0B0000}"/>
    <cellStyle name="_TWC IMS Services Model 1 051807 v2" xfId="3066" xr:uid="{00000000-0005-0000-0000-0000D00B0000}"/>
    <cellStyle name="_TWC IMS Services Model 1 R 07-31-07" xfId="3067" xr:uid="{00000000-0005-0000-0000-0000D10B0000}"/>
    <cellStyle name="_TWC IMS Services Model 2 051807 v2" xfId="3068" xr:uid="{00000000-0005-0000-0000-0000D20B0000}"/>
    <cellStyle name="_TWC IMS Services Model 3 051807 v2" xfId="3069" xr:uid="{00000000-0005-0000-0000-0000D30B0000}"/>
    <cellStyle name="_TWC IMS-VoC_v5 2_w R10 with HQ TP 3-22-06 Deliverable for discussion with David Taylor_27 03 06_v1 3" xfId="3070" xr:uid="{00000000-0005-0000-0000-0000D40B0000}"/>
    <cellStyle name="_TWN_CHT_MPM+CSDM_18012006v2" xfId="3071" xr:uid="{00000000-0005-0000-0000-0000D50B0000}"/>
    <cellStyle name="_TX (2)" xfId="3072" xr:uid="{00000000-0005-0000-0000-0000D60B0000}"/>
    <cellStyle name="_TX (2) 2" xfId="3073" xr:uid="{00000000-0005-0000-0000-0000D70B0000}"/>
    <cellStyle name="_TX (Q2-4)" xfId="3074" xr:uid="{00000000-0005-0000-0000-0000D80B0000}"/>
    <cellStyle name="_TX (Q2-4) 2" xfId="3075" xr:uid="{00000000-0005-0000-0000-0000D90B0000}"/>
    <cellStyle name="_Typical list SURPASS hiT7035_RMP 06_DRAFT02" xfId="3076" xr:uid="{00000000-0005-0000-0000-0000DA0B0000}"/>
    <cellStyle name="_Typical list SURPASS hiT7035_RMP 06_DRAFT02 2" xfId="3077" xr:uid="{00000000-0005-0000-0000-0000DB0B0000}"/>
    <cellStyle name="_Typical list SURPASS hiT7060 R4_RMP 06_v03" xfId="3078" xr:uid="{00000000-0005-0000-0000-0000DC0B0000}"/>
    <cellStyle name="_Typical list SURPASS hiT7060 R4_RMP 06_v03 2" xfId="3079" xr:uid="{00000000-0005-0000-0000-0000DD0B0000}"/>
    <cellStyle name="_UAN Configuration v01" xfId="3080" xr:uid="{00000000-0005-0000-0000-0000DE0B0000}"/>
    <cellStyle name="_UAN Configuration v01 2" xfId="3081" xr:uid="{00000000-0005-0000-0000-0000DF0B0000}"/>
    <cellStyle name="_Übersicht CAST_Produkte_3rd Party_080701" xfId="3082" xr:uid="{00000000-0005-0000-0000-0000E00B0000}"/>
    <cellStyle name="_Übersicht CAST_Produkte_3rd Party_080701 2" xfId="3083" xr:uid="{00000000-0005-0000-0000-0000E10B0000}"/>
    <cellStyle name="_UCS Mediate HW  3rd party SW estimates (2)" xfId="3084" xr:uid="{00000000-0005-0000-0000-0000E20B0000}"/>
    <cellStyle name="_UCS Mediate HW  3rd party SW estimates (2) 2" xfId="3085" xr:uid="{00000000-0005-0000-0000-0000E30B0000}"/>
    <cellStyle name="_UCS2.1 Mediate HW + 3rd pty SW" xfId="3086" xr:uid="{00000000-0005-0000-0000-0000E40B0000}"/>
    <cellStyle name="_UIN?????USAU????-040318???" xfId="3087" xr:uid="{00000000-0005-0000-0000-0000E50B0000}"/>
    <cellStyle name="_UIN综合智能网USAU报价模板-040318修改版" xfId="3088" xr:uid="{00000000-0005-0000-0000-0000E60B0000}"/>
    <cellStyle name="_UIN综合智能网USAU报价模板-040318修改版 2" xfId="3089" xr:uid="{00000000-0005-0000-0000-0000E70B0000}"/>
    <cellStyle name="_UIN综合智能网USAU报价模板-040318修改版 3" xfId="3090" xr:uid="{00000000-0005-0000-0000-0000E80B0000}"/>
    <cellStyle name="_UIN综合智能网USAU报价模板-040318修改版 4" xfId="3091" xr:uid="{00000000-0005-0000-0000-0000E90B0000}"/>
    <cellStyle name="_UIN综合智能网USAU报价模板-040318修改版_wimax" xfId="3092" xr:uid="{00000000-0005-0000-0000-0000EA0B0000}"/>
    <cellStyle name="_Ultrasite S222 OD" xfId="3093" xr:uid="{00000000-0005-0000-0000-0000EB0B0000}"/>
    <cellStyle name="_unified OEM IRP_support file before AOP release_20081106_1,5mio subs example" xfId="3094" xr:uid="{00000000-0005-0000-0000-0000EC0B0000}"/>
    <cellStyle name="_Unity Media LIOS Pricing_070626" xfId="3095" xr:uid="{00000000-0005-0000-0000-0000ED0B0000}"/>
    <cellStyle name="_Unity Media LIOS Pricing_070807" xfId="3096" xr:uid="{00000000-0005-0000-0000-0000EE0B0000}"/>
    <cellStyle name="_USP3_Ordering_Tool_0908_WithBOM" xfId="3097" xr:uid="{00000000-0005-0000-0000-0000EF0B0000}"/>
    <cellStyle name="_USP3_Ordering_Tool_0908_WithBOM 2" xfId="3098" xr:uid="{00000000-0005-0000-0000-0000F00B0000}"/>
    <cellStyle name="_USP3_Ordering_Tool_0908_WithBOM 3" xfId="3099" xr:uid="{00000000-0005-0000-0000-0000F10B0000}"/>
    <cellStyle name="_USP3_Ordering_Tool_0908_WithBOM 4" xfId="3100" xr:uid="{00000000-0005-0000-0000-0000F20B0000}"/>
    <cellStyle name="_USP3_Ordering_Tool_0908_WithBOM_wimax" xfId="3101" xr:uid="{00000000-0005-0000-0000-0000F30B0000}"/>
    <cellStyle name="_USSD Hardware OLK7 USSD Application pricing ver 1_1" xfId="3102" xr:uid="{00000000-0005-0000-0000-0000F40B0000}"/>
    <cellStyle name="_USSD Hardware OLK7 USSD Application pricing ver 1_1 2" xfId="3103" xr:uid="{00000000-0005-0000-0000-0000F50B0000}"/>
    <cellStyle name="_UTRAN设备清单（20051020）" xfId="3104" xr:uid="{00000000-0005-0000-0000-0000F60B0000}"/>
    <cellStyle name="_Uusi jatto 4 4 2006_OTH_BSS_Pricing_INTERNAL_v12" xfId="3105" xr:uid="{00000000-0005-0000-0000-0000F70B0000}"/>
    <cellStyle name="_VAS Network" xfId="3106" xr:uid="{00000000-0005-0000-0000-0000F80B0000}"/>
    <cellStyle name="_VAS Network 2" xfId="3107" xr:uid="{00000000-0005-0000-0000-0000F90B0000}"/>
    <cellStyle name="_VER5_09 12 2005_ INTERNAL VERSION" xfId="3108" xr:uid="{00000000-0005-0000-0000-0000FA0B0000}"/>
    <cellStyle name="_VER5_09 12 2005_ INTERNAL VERSION 2" xfId="3109" xr:uid="{00000000-0005-0000-0000-0000FB0B0000}"/>
    <cellStyle name="_Verizion RfP @com &amp; BR - revised FM Model 1 and 2" xfId="3110" xr:uid="{00000000-0005-0000-0000-0000FC0B0000}"/>
    <cellStyle name="_Verizion RfP @com &amp; BR - revised FM Model 1 and 2 2" xfId="3111" xr:uid="{00000000-0005-0000-0000-0000FD0B0000}"/>
    <cellStyle name="_Verizion RfP @com &amp; BR - revised FM Model 1 and 2_rev_ralfbenz_v2" xfId="3112" xr:uid="{00000000-0005-0000-0000-0000FE0B0000}"/>
    <cellStyle name="_Verizion RfP @com &amp; BR - revised FM Model 1 and 2_rev_ralfbenz_v2 2" xfId="3113" xr:uid="{00000000-0005-0000-0000-0000FF0B0000}"/>
    <cellStyle name="_Verizon Certification Colorado Springs 042407 v5" xfId="3114" xr:uid="{00000000-0005-0000-0000-0000000C0000}"/>
    <cellStyle name="_Verizon IMS RfP_15 09 06_v5 2a(MH)" xfId="3115" xr:uid="{00000000-0005-0000-0000-0000010C0000}"/>
    <cellStyle name="_Verizon IMS RfP_15 09 06_v5 2a(MH) 2" xfId="3116" xr:uid="{00000000-0005-0000-0000-0000020C0000}"/>
    <cellStyle name="_Verizon Labs Budgetary_v0.1" xfId="3117" xr:uid="{00000000-0005-0000-0000-0000030C0000}"/>
    <cellStyle name="_Verizon Labs Budgetary_v0.1 2" xfId="3118" xr:uid="{00000000-0005-0000-0000-0000040C0000}"/>
    <cellStyle name="_Verizon PM PCS_Configs" xfId="3119" xr:uid="{00000000-0005-0000-0000-0000050C0000}"/>
    <cellStyle name="_Verizon RfP @COM &amp; B&amp;R_Model 1, 2 and 3_070906_V1.4" xfId="3120" xr:uid="{00000000-0005-0000-0000-0000060C0000}"/>
    <cellStyle name="_Verizon RfP @COM &amp; B&amp;R_Model 1, 2 and 3_070906_V1.4 2" xfId="3121" xr:uid="{00000000-0005-0000-0000-0000070C0000}"/>
    <cellStyle name="_Verizon RfP @COM &amp; B&amp;R_Model 1, 2 and 3_140906_V1.7" xfId="3122" xr:uid="{00000000-0005-0000-0000-0000080C0000}"/>
    <cellStyle name="_Verizon RfP @COM &amp; B&amp;R_Model 1, 2 and 3_140906_V1.7 2" xfId="3123" xr:uid="{00000000-0005-0000-0000-0000090C0000}"/>
    <cellStyle name="_Verizon RfP @COM &amp; B&amp;R_Model 1, 2 and 3_140906_V1.8" xfId="3124" xr:uid="{00000000-0005-0000-0000-00000A0C0000}"/>
    <cellStyle name="_Verizon RfP @COM &amp; B&amp;R_Model 1, 2 and 3_140906_V1.8 2" xfId="3125" xr:uid="{00000000-0005-0000-0000-00000B0C0000}"/>
    <cellStyle name="_Verizon RfP @COM &amp; B&amp;R_Model 3_140906_V2.0" xfId="3126" xr:uid="{00000000-0005-0000-0000-00000C0C0000}"/>
    <cellStyle name="_Verizon RfP @COM &amp; B&amp;R_Model 3_140906_V2.0 2" xfId="3127" xr:uid="{00000000-0005-0000-0000-00000D0C0000}"/>
    <cellStyle name="_Verizon-Telecom_MPM_CSDM_Pricing_BHK" xfId="3128" xr:uid="{00000000-0005-0000-0000-00000E0C0000}"/>
    <cellStyle name="_Version 5- 2006-Report" xfId="3129" xr:uid="{00000000-0005-0000-0000-00000F0C0000}"/>
    <cellStyle name="_Version 8 - 2006-Report1" xfId="3130" xr:uid="{00000000-0005-0000-0000-0000100C0000}"/>
    <cellStyle name="_Version 9 2006-Report1" xfId="3131" xr:uid="{00000000-0005-0000-0000-0000110C0000}"/>
    <cellStyle name="_Vfe_450" xfId="3132" xr:uid="{00000000-0005-0000-0000-0000120C0000}"/>
    <cellStyle name="_VINT" xfId="3133" xr:uid="{00000000-0005-0000-0000-0000130C0000}"/>
    <cellStyle name="_VINT 2" xfId="3134" xr:uid="{00000000-0005-0000-0000-0000140C0000}"/>
    <cellStyle name="_VMR_Prepaid Solution Pricing 29_12_2005_v1" xfId="3135" xr:uid="{00000000-0005-0000-0000-0000150C0000}"/>
    <cellStyle name="_VMR_Prepaid Solution Pricing 29_12_2005_v1 2" xfId="3136" xr:uid="{00000000-0005-0000-0000-0000160C0000}"/>
    <cellStyle name="_Vodacom 2G Full Network Pricing" xfId="3137" xr:uid="{00000000-0005-0000-0000-0000170C0000}"/>
    <cellStyle name="_Vodacom 2G Full Network Pricing 2" xfId="3138" xr:uid="{00000000-0005-0000-0000-0000180C0000}"/>
    <cellStyle name="_Vodacom Cellcom Ivory Coast 450K _PE 31.8.2006 EK" xfId="3139" xr:uid="{00000000-0005-0000-0000-0000190C0000}"/>
    <cellStyle name="_Vodacom Cellcom Ivory Coast 450K _PE 31.8.2006 EK 2" xfId="3140" xr:uid="{00000000-0005-0000-0000-00001A0C0000}"/>
    <cellStyle name="_Vodacom RNC2600 GLPv2" xfId="3141" xr:uid="{00000000-0005-0000-0000-00001B0C0000}"/>
    <cellStyle name="_Vodacom RSA - RAN pricing template V12_RC - 33pc 3_3_3 deployment" xfId="3142" xr:uid="{00000000-0005-0000-0000-00001C0C0000}"/>
    <cellStyle name="_Vodacom RSA - RAN pricing template V12_RC - 33pc 3_3_3 deployment 2" xfId="3143" xr:uid="{00000000-0005-0000-0000-00001D0C0000}"/>
    <cellStyle name="_Vodacom RSA - RAN pricing template V49_17-07-2007_2015with costsv 02" xfId="3144" xr:uid="{00000000-0005-0000-0000-00001E0C0000}"/>
    <cellStyle name="_Vodacom RSA - RAN pricing template V49_17-07-2007_2015with costsv 02 2" xfId="3145" xr:uid="{00000000-0005-0000-0000-00001F0C0000}"/>
    <cellStyle name="_Vodacom SA Nokia Siemen Network Smooth Evolution v13 JL Format with Services_utran checked_v01" xfId="3146" xr:uid="{00000000-0005-0000-0000-0000200C0000}"/>
    <cellStyle name="_Vodacom SA Nokia Siemen Network Smooth Evolution v13 JL Format with Services_utran checked_v01 2" xfId="3147" xr:uid="{00000000-0005-0000-0000-0000210C0000}"/>
    <cellStyle name="_Vodacom_PDH_Pricing" xfId="3148" xr:uid="{00000000-0005-0000-0000-0000220C0000}"/>
    <cellStyle name="_Vodafone Greece BOQ 1221" xfId="3149" xr:uid="{00000000-0005-0000-0000-0000230C0000}"/>
    <cellStyle name="_Vodafone Greece HW BOQ" xfId="3150" xr:uid="{00000000-0005-0000-0000-0000240C0000}"/>
    <cellStyle name="_Vodafone Greece Offer 20070110" xfId="3151" xr:uid="{00000000-0005-0000-0000-0000250C0000}"/>
    <cellStyle name="_Vodafone Greece Pricing 20070110 12 RNC High link" xfId="3152" xr:uid="{00000000-0005-0000-0000-0000260C0000}"/>
    <cellStyle name="_Vodafone Greece Pricing 20070110 12 RNC High link_Format-Makro" xfId="3153" xr:uid="{00000000-0005-0000-0000-0000270C0000}"/>
    <cellStyle name="_Vodafone Greece Pricing 20070110 12 RNC High link_Input" xfId="3154" xr:uid="{00000000-0005-0000-0000-0000280C0000}"/>
    <cellStyle name="_Vodafone Greece Pricing 20070111" xfId="3155" xr:uid="{00000000-0005-0000-0000-0000290C0000}"/>
    <cellStyle name="_VOMS_V8_Upgrade_pricing_V1" xfId="3156" xr:uid="{00000000-0005-0000-0000-00002A0C0000}"/>
    <cellStyle name="_VZ model3 sum V6.9 offer prices" xfId="3157" xr:uid="{00000000-0005-0000-0000-00002B0C0000}"/>
    <cellStyle name="_VZ model3 sum V6.9 offer prices 2" xfId="3158" xr:uid="{00000000-0005-0000-0000-00002C0C0000}"/>
    <cellStyle name="_VZ Richardson IMS5.0SU2_v0.1" xfId="3159" xr:uid="{00000000-0005-0000-0000-00002D0C0000}"/>
    <cellStyle name="_WAP????????(??)" xfId="3160" xr:uid="{00000000-0005-0000-0000-00002E0C0000}"/>
    <cellStyle name="_WAP网关配置计算表格（海外）" xfId="3161" xr:uid="{00000000-0005-0000-0000-00002F0C0000}"/>
    <cellStyle name="_WAP网关配置计算表格（海外） 2" xfId="3162" xr:uid="{00000000-0005-0000-0000-0000300C0000}"/>
    <cellStyle name="_WAP网关配置计算表格（海外） 3" xfId="3163" xr:uid="{00000000-0005-0000-0000-0000310C0000}"/>
    <cellStyle name="_WAP网关配置计算表格（海外） 4" xfId="3164" xr:uid="{00000000-0005-0000-0000-0000320C0000}"/>
    <cellStyle name="_WAP网关配置计算表格（海外）_wimax" xfId="3165" xr:uid="{00000000-0005-0000-0000-0000330C0000}"/>
    <cellStyle name="_WITHOUT ATM - Price Summary EURO QTel_190406" xfId="3166" xr:uid="{00000000-0005-0000-0000-0000340C0000}"/>
    <cellStyle name="_work completed not yet receipted-November-1-updated.-worksheetxls" xfId="3167" xr:uid="{00000000-0005-0000-0000-0000350C0000}"/>
    <cellStyle name="_Worksheet in C: Documents and Settings PLJA2250 Local Settings Temporary Internet Files OLKA1 SEC Offer_MiTV_20060427_v1_4" xfId="3168" xr:uid="{00000000-0005-0000-0000-0000360C0000}"/>
    <cellStyle name="_Worksheet in C: Documents and Settings PLJA2250 Local Settings Temporary Internet Files OLKA1 SEC Offer_MiTV_20060427_v1_4 2" xfId="3169" xr:uid="{00000000-0005-0000-0000-0000370C0000}"/>
    <cellStyle name="_Worksheet in C: Documents and Settings SuteeJ Desktop Applifone Price BoQ SEC_Offer_Applifone_RFP GSM1800_v1" xfId="3170" xr:uid="{00000000-0005-0000-0000-0000380C0000}"/>
    <cellStyle name="_Worksheet in C: Documents and Settings SuteeJ Desktop Applifone Price BoQ SEC_Offer_Applifone_RFP GSM1800_v1 2" xfId="3171" xr:uid="{00000000-0005-0000-0000-0000390C0000}"/>
    <cellStyle name="_Worksheet Q006d (BSC Net Rebordering- REVISED)" xfId="3172" xr:uid="{00000000-0005-0000-0000-00003A0C0000}"/>
    <cellStyle name="_x005f_x0007__x005f_x000b_" xfId="3173" xr:uid="{00000000-0005-0000-0000-00003B0C0000}"/>
    <cellStyle name="_x005f_x000a__x005f_x000a_JournalTemplate=C:\COMFO\CTALK\JOURSTD.TPL_x005f_x000a__x005f_x000a_LbStateAddress=3 3 0 251 1 89 2 311_x005f_x000a__x005f_x000a_LbStateJou" xfId="3174" xr:uid="{00000000-0005-0000-0000-00003C0C0000}"/>
    <cellStyle name="_x005f_x000d__x005f_x000a_JournalTemplate=C:\COMFO\CTALK\JOURSTD.TPL_x005f_x000d__x005f_x000a_LbStateAddress=3 3 0 251 1 89 2 311_x005f_x000d__x005f_x000a_LbStateJou" xfId="3175" xr:uid="{00000000-0005-0000-0000-00003D0C0000}"/>
    <cellStyle name="_XL-RAN Pricing 24.1.2006" xfId="3176" xr:uid="{00000000-0005-0000-0000-00003E0C0000}"/>
    <cellStyle name="_XL-RAN Pricing 25.1.2006_1" xfId="3177" xr:uid="{00000000-0005-0000-0000-00003F0C0000}"/>
    <cellStyle name="_七台河补货（480742006071902-2）" xfId="3178" xr:uid="{00000000-0005-0000-0000-0000400C0000}"/>
    <cellStyle name="_中国移动数据业务N610-22机柜报价和配置指导V1.0 051101" xfId="3179" xr:uid="{00000000-0005-0000-0000-0000410C0000}"/>
    <cellStyle name="_中国移动数据业务N610-22机柜报价和配置指导V1.0 051101 2" xfId="3180" xr:uid="{00000000-0005-0000-0000-0000420C0000}"/>
    <cellStyle name="_中国移动数据业务N610-22机柜报价和配置指导V1.0 051101 3" xfId="3181" xr:uid="{00000000-0005-0000-0000-0000430C0000}"/>
    <cellStyle name="_中国移动数据业务N610-22机柜报价和配置指导V1.0 051101 4" xfId="3182" xr:uid="{00000000-0005-0000-0000-0000440C0000}"/>
    <cellStyle name="_中国移动数据业务N610-22机柜报价和配置指导V1.0 051101_wimax" xfId="3183" xr:uid="{00000000-0005-0000-0000-0000450C0000}"/>
    <cellStyle name="_中国移动数据业务机柜配置051020" xfId="3184" xr:uid="{00000000-0005-0000-0000-0000460C0000}"/>
    <cellStyle name="_中国移动数据业务机柜配置051020 2" xfId="3185" xr:uid="{00000000-0005-0000-0000-0000470C0000}"/>
    <cellStyle name="_中国移动数据业务机柜配置051020 3" xfId="3186" xr:uid="{00000000-0005-0000-0000-0000480C0000}"/>
    <cellStyle name="_中国移动数据业务机柜配置051020 4" xfId="3187" xr:uid="{00000000-0005-0000-0000-0000490C0000}"/>
    <cellStyle name="_中国移动数据业务机柜配置051020_wimax" xfId="3188" xr:uid="{00000000-0005-0000-0000-00004A0C0000}"/>
    <cellStyle name="_中国联通WCDMA商务报价模板（……省）" xfId="3189" xr:uid="{00000000-0005-0000-0000-00004B0C0000}"/>
    <cellStyle name="_中国联通WCDMA报价清单(投标10月7日)hw" xfId="3190" xr:uid="{00000000-0005-0000-0000-00004C0C0000}"/>
    <cellStyle name="_任选设备配置清单" xfId="3191" xr:uid="{00000000-0005-0000-0000-00004D0C0000}"/>
    <cellStyle name="_任选设备配置清单-山西" xfId="3192" xr:uid="{00000000-0005-0000-0000-00004E0C0000}"/>
    <cellStyle name="_全网" xfId="3193" xr:uid="{00000000-0005-0000-0000-00004F0C0000}"/>
    <cellStyle name="_公共sheet" xfId="3194" xr:uid="{00000000-0005-0000-0000-0000500C0000}"/>
    <cellStyle name="_分布式基站室内覆盖.doc" xfId="3195" xr:uid="{00000000-0005-0000-0000-0000510C0000}"/>
    <cellStyle name="_参数区" xfId="3196" xr:uid="{00000000-0005-0000-0000-0000520C0000}"/>
    <cellStyle name="_参考RNC" xfId="3197" xr:uid="{00000000-0005-0000-0000-0000530C0000}"/>
    <cellStyle name="_可选软件" xfId="3198" xr:uid="{00000000-0005-0000-0000-0000540C0000}"/>
    <cellStyle name="_哈密-BSS配置清单" xfId="3199" xr:uid="{00000000-0005-0000-0000-0000550C0000}"/>
    <cellStyle name="_哈尔滨BSC1" xfId="3200" xr:uid="{00000000-0005-0000-0000-0000560C0000}"/>
    <cellStyle name="_哈尔滨BSC10" xfId="3201" xr:uid="{00000000-0005-0000-0000-0000570C0000}"/>
    <cellStyle name="_哈尔滨BSC2" xfId="3202" xr:uid="{00000000-0005-0000-0000-0000580C0000}"/>
    <cellStyle name="_哈尔滨BSC5" xfId="3203" xr:uid="{00000000-0005-0000-0000-0000590C0000}"/>
    <cellStyle name="_哈尔滨BSC6" xfId="3204" xr:uid="{00000000-0005-0000-0000-00005A0C0000}"/>
    <cellStyle name="_哈尔滨BSC7" xfId="3205" xr:uid="{00000000-0005-0000-0000-00005B0C0000}"/>
    <cellStyle name="_哈尔滨BSC8" xfId="3206" xr:uid="{00000000-0005-0000-0000-00005C0C0000}"/>
    <cellStyle name="_商洛9期配置清单" xfId="3207" xr:uid="{00000000-0005-0000-0000-00005D0C0000}"/>
    <cellStyle name="_国内CDMA含折扣L2和L3-BTS" xfId="3208" xr:uid="{00000000-0005-0000-0000-00005E0C0000}"/>
    <cellStyle name="_国内移动M2000V2设备清单核对指导20051017" xfId="3209" xr:uid="{00000000-0005-0000-0000-00005F0C0000}"/>
    <cellStyle name="_基站公共部分" xfId="3210" xr:uid="{00000000-0005-0000-0000-0000600C0000}"/>
    <cellStyle name="_基站模板" xfId="3211" xr:uid="{00000000-0005-0000-0000-0000610C0000}"/>
    <cellStyle name="_基站模板 10" xfId="3212" xr:uid="{00000000-0005-0000-0000-0000620C0000}"/>
    <cellStyle name="_基站模板 11" xfId="3213" xr:uid="{00000000-0005-0000-0000-0000630C0000}"/>
    <cellStyle name="_基站模板 12" xfId="3214" xr:uid="{00000000-0005-0000-0000-0000640C0000}"/>
    <cellStyle name="_基站模板 13" xfId="3215" xr:uid="{00000000-0005-0000-0000-0000650C0000}"/>
    <cellStyle name="_基站模板 14" xfId="3216" xr:uid="{00000000-0005-0000-0000-0000660C0000}"/>
    <cellStyle name="_基站模板 15" xfId="3217" xr:uid="{00000000-0005-0000-0000-0000670C0000}"/>
    <cellStyle name="_基站模板 16" xfId="3218" xr:uid="{00000000-0005-0000-0000-0000680C0000}"/>
    <cellStyle name="_基站模板 17" xfId="3219" xr:uid="{00000000-0005-0000-0000-0000690C0000}"/>
    <cellStyle name="_基站模板 18" xfId="3220" xr:uid="{00000000-0005-0000-0000-00006A0C0000}"/>
    <cellStyle name="_基站模板 19" xfId="3221" xr:uid="{00000000-0005-0000-0000-00006B0C0000}"/>
    <cellStyle name="_基站模板 2" xfId="3222" xr:uid="{00000000-0005-0000-0000-00006C0C0000}"/>
    <cellStyle name="_基站模板 20" xfId="3223" xr:uid="{00000000-0005-0000-0000-00006D0C0000}"/>
    <cellStyle name="_基站模板 21" xfId="3224" xr:uid="{00000000-0005-0000-0000-00006E0C0000}"/>
    <cellStyle name="_基站模板 22" xfId="3225" xr:uid="{00000000-0005-0000-0000-00006F0C0000}"/>
    <cellStyle name="_基站模板 23" xfId="3226" xr:uid="{00000000-0005-0000-0000-0000700C0000}"/>
    <cellStyle name="_基站模板 24" xfId="3227" xr:uid="{00000000-0005-0000-0000-0000710C0000}"/>
    <cellStyle name="_基站模板 25" xfId="3228" xr:uid="{00000000-0005-0000-0000-0000720C0000}"/>
    <cellStyle name="_基站模板 26" xfId="3229" xr:uid="{00000000-0005-0000-0000-0000730C0000}"/>
    <cellStyle name="_基站模板 27" xfId="3230" xr:uid="{00000000-0005-0000-0000-0000740C0000}"/>
    <cellStyle name="_基站模板 28" xfId="3231" xr:uid="{00000000-0005-0000-0000-0000750C0000}"/>
    <cellStyle name="_基站模板 29" xfId="3232" xr:uid="{00000000-0005-0000-0000-0000760C0000}"/>
    <cellStyle name="_基站模板 3" xfId="3233" xr:uid="{00000000-0005-0000-0000-0000770C0000}"/>
    <cellStyle name="_基站模板 30" xfId="3234" xr:uid="{00000000-0005-0000-0000-0000780C0000}"/>
    <cellStyle name="_基站模板 31" xfId="3235" xr:uid="{00000000-0005-0000-0000-0000790C0000}"/>
    <cellStyle name="_基站模板 32" xfId="3236" xr:uid="{00000000-0005-0000-0000-00007A0C0000}"/>
    <cellStyle name="_基站模板 33" xfId="3237" xr:uid="{00000000-0005-0000-0000-00007B0C0000}"/>
    <cellStyle name="_基站模板 34" xfId="3238" xr:uid="{00000000-0005-0000-0000-00007C0C0000}"/>
    <cellStyle name="_基站模板 35" xfId="3239" xr:uid="{00000000-0005-0000-0000-00007D0C0000}"/>
    <cellStyle name="_基站模板 36" xfId="3240" xr:uid="{00000000-0005-0000-0000-00007E0C0000}"/>
    <cellStyle name="_基站模板 37" xfId="3241" xr:uid="{00000000-0005-0000-0000-00007F0C0000}"/>
    <cellStyle name="_基站模板 38" xfId="3242" xr:uid="{00000000-0005-0000-0000-0000800C0000}"/>
    <cellStyle name="_基站模板 39" xfId="3243" xr:uid="{00000000-0005-0000-0000-0000810C0000}"/>
    <cellStyle name="_基站模板 4" xfId="3244" xr:uid="{00000000-0005-0000-0000-0000820C0000}"/>
    <cellStyle name="_基站模板 40" xfId="3245" xr:uid="{00000000-0005-0000-0000-0000830C0000}"/>
    <cellStyle name="_基站模板 41" xfId="3246" xr:uid="{00000000-0005-0000-0000-0000840C0000}"/>
    <cellStyle name="_基站模板 42" xfId="3247" xr:uid="{00000000-0005-0000-0000-0000850C0000}"/>
    <cellStyle name="_基站模板 43" xfId="3248" xr:uid="{00000000-0005-0000-0000-0000860C0000}"/>
    <cellStyle name="_基站模板 44" xfId="3249" xr:uid="{00000000-0005-0000-0000-0000870C0000}"/>
    <cellStyle name="_基站模板 45" xfId="3250" xr:uid="{00000000-0005-0000-0000-0000880C0000}"/>
    <cellStyle name="_基站模板 46" xfId="3251" xr:uid="{00000000-0005-0000-0000-0000890C0000}"/>
    <cellStyle name="_基站模板 47" xfId="3252" xr:uid="{00000000-0005-0000-0000-00008A0C0000}"/>
    <cellStyle name="_基站模板 48" xfId="3253" xr:uid="{00000000-0005-0000-0000-00008B0C0000}"/>
    <cellStyle name="_基站模板 49" xfId="3254" xr:uid="{00000000-0005-0000-0000-00008C0C0000}"/>
    <cellStyle name="_基站模板 5" xfId="3255" xr:uid="{00000000-0005-0000-0000-00008D0C0000}"/>
    <cellStyle name="_基站模板 50" xfId="3256" xr:uid="{00000000-0005-0000-0000-00008E0C0000}"/>
    <cellStyle name="_基站模板 51" xfId="3257" xr:uid="{00000000-0005-0000-0000-00008F0C0000}"/>
    <cellStyle name="_基站模板 52" xfId="3258" xr:uid="{00000000-0005-0000-0000-0000900C0000}"/>
    <cellStyle name="_基站模板 53" xfId="3259" xr:uid="{00000000-0005-0000-0000-0000910C0000}"/>
    <cellStyle name="_基站模板 54" xfId="3260" xr:uid="{00000000-0005-0000-0000-0000920C0000}"/>
    <cellStyle name="_基站模板 55" xfId="3261" xr:uid="{00000000-0005-0000-0000-0000930C0000}"/>
    <cellStyle name="_基站模板 56" xfId="3262" xr:uid="{00000000-0005-0000-0000-0000940C0000}"/>
    <cellStyle name="_基站模板 57" xfId="3263" xr:uid="{00000000-0005-0000-0000-0000950C0000}"/>
    <cellStyle name="_基站模板 58" xfId="3264" xr:uid="{00000000-0005-0000-0000-0000960C0000}"/>
    <cellStyle name="_基站模板 59" xfId="3265" xr:uid="{00000000-0005-0000-0000-0000970C0000}"/>
    <cellStyle name="_基站模板 6" xfId="3266" xr:uid="{00000000-0005-0000-0000-0000980C0000}"/>
    <cellStyle name="_基站模板 60" xfId="3267" xr:uid="{00000000-0005-0000-0000-0000990C0000}"/>
    <cellStyle name="_基站模板 61" xfId="3268" xr:uid="{00000000-0005-0000-0000-00009A0C0000}"/>
    <cellStyle name="_基站模板 62" xfId="3269" xr:uid="{00000000-0005-0000-0000-00009B0C0000}"/>
    <cellStyle name="_基站模板 63" xfId="3270" xr:uid="{00000000-0005-0000-0000-00009C0C0000}"/>
    <cellStyle name="_基站模板 64" xfId="3271" xr:uid="{00000000-0005-0000-0000-00009D0C0000}"/>
    <cellStyle name="_基站模板 65" xfId="3272" xr:uid="{00000000-0005-0000-0000-00009E0C0000}"/>
    <cellStyle name="_基站模板 66" xfId="3273" xr:uid="{00000000-0005-0000-0000-00009F0C0000}"/>
    <cellStyle name="_基站模板 67" xfId="3274" xr:uid="{00000000-0005-0000-0000-0000A00C0000}"/>
    <cellStyle name="_基站模板 68" xfId="3275" xr:uid="{00000000-0005-0000-0000-0000A10C0000}"/>
    <cellStyle name="_基站模板 69" xfId="3276" xr:uid="{00000000-0005-0000-0000-0000A20C0000}"/>
    <cellStyle name="_基站模板 7" xfId="3277" xr:uid="{00000000-0005-0000-0000-0000A30C0000}"/>
    <cellStyle name="_基站模板 70" xfId="3278" xr:uid="{00000000-0005-0000-0000-0000A40C0000}"/>
    <cellStyle name="_基站模板 71" xfId="3279" xr:uid="{00000000-0005-0000-0000-0000A50C0000}"/>
    <cellStyle name="_基站模板 72" xfId="3280" xr:uid="{00000000-0005-0000-0000-0000A60C0000}"/>
    <cellStyle name="_基站模板 73" xfId="3281" xr:uid="{00000000-0005-0000-0000-0000A70C0000}"/>
    <cellStyle name="_基站模板 74" xfId="3282" xr:uid="{00000000-0005-0000-0000-0000A80C0000}"/>
    <cellStyle name="_基站模板 75" xfId="3283" xr:uid="{00000000-0005-0000-0000-0000A90C0000}"/>
    <cellStyle name="_基站模板 76" xfId="3284" xr:uid="{00000000-0005-0000-0000-0000AA0C0000}"/>
    <cellStyle name="_基站模板 77" xfId="3285" xr:uid="{00000000-0005-0000-0000-0000AB0C0000}"/>
    <cellStyle name="_基站模板 78" xfId="3286" xr:uid="{00000000-0005-0000-0000-0000AC0C0000}"/>
    <cellStyle name="_基站模板 79" xfId="3287" xr:uid="{00000000-0005-0000-0000-0000AD0C0000}"/>
    <cellStyle name="_基站模板 8" xfId="3288" xr:uid="{00000000-0005-0000-0000-0000AE0C0000}"/>
    <cellStyle name="_基站模板 80" xfId="3289" xr:uid="{00000000-0005-0000-0000-0000AF0C0000}"/>
    <cellStyle name="_基站模板 9" xfId="3290" xr:uid="{00000000-0005-0000-0000-0000B00C0000}"/>
    <cellStyle name="_基站模板_（数通提交）MTN Group - 2010 Supplier Price Book Format" xfId="3291" xr:uid="{00000000-0005-0000-0000-0000B10C0000}"/>
    <cellStyle name="_基站模板_~2093566" xfId="3292" xr:uid="{00000000-0005-0000-0000-0000B20C0000}"/>
    <cellStyle name="_基站模板_~7617676" xfId="3293" xr:uid="{00000000-0005-0000-0000-0000B30C0000}"/>
    <cellStyle name="_基站模板_GU PB--fuyujun" xfId="3294" xr:uid="{00000000-0005-0000-0000-0000B40C0000}"/>
    <cellStyle name="_基站模板_MTN Group - 2010 Supplier Price Book (20100326)" xfId="3295" xr:uid="{00000000-0005-0000-0000-0000B50C0000}"/>
    <cellStyle name="_基站模板_MTN Group - 2010 Supplier Price Book Format" xfId="3296" xr:uid="{00000000-0005-0000-0000-0000B60C0000}"/>
    <cellStyle name="_基站模板_MTN Group - 2010 Supplier Price Book Format CN 20100604" xfId="3297" xr:uid="{00000000-0005-0000-0000-0000B70C0000}"/>
    <cellStyle name="_基站模板_MTN Group - 2010 Supplier Price Book Format V3" xfId="3298" xr:uid="{00000000-0005-0000-0000-0000B80C0000}"/>
    <cellStyle name="_基站模板_MTN Group - 2010 Supplier Price Book Format（0108 SLA)" xfId="3299" xr:uid="{00000000-0005-0000-0000-0000B90C0000}"/>
    <cellStyle name="_基站模板_MTN Group - 2010 Supplier Price Book Format_datacom" xfId="3300" xr:uid="{00000000-0005-0000-0000-0000BA0C0000}"/>
    <cellStyle name="_基站模板_MTN Group - 2010 Supplier Price Book Format_services1008" xfId="3301" xr:uid="{00000000-0005-0000-0000-0000BB0C0000}"/>
    <cellStyle name="_基站模板_MTN Group - 2010 Supplier Price Book Format-CN" xfId="3302" xr:uid="{00000000-0005-0000-0000-0000BC0C0000}"/>
    <cellStyle name="_基站模板_MTN Group - 2010 Supplier Price Book Format-GSM20100108" xfId="3303" xr:uid="{00000000-0005-0000-0000-0000BD0C0000}"/>
    <cellStyle name="_基站模板_MTN Group - 2010 Supplier Price Book Format-MW" xfId="3304" xr:uid="{00000000-0005-0000-0000-0000BE0C0000}"/>
    <cellStyle name="_基站模板_MTN Group - 2010 Supplier Price Book Format-POWER" xfId="3305" xr:uid="{00000000-0005-0000-0000-0000BF0C0000}"/>
    <cellStyle name="_基站模板_MTN Group - 2010 Supplier Price Book Format-VAS 20100108" xfId="3306" xr:uid="{00000000-0005-0000-0000-0000C00C0000}"/>
    <cellStyle name="_基站模板_MTN Group - 2010 Supplier Price Book Format-WiMAX" xfId="3307" xr:uid="{00000000-0005-0000-0000-0000C10C0000}"/>
    <cellStyle name="_基站模板_MTN Group - 2010 Supplier Price Book -Training" xfId="3308" xr:uid="{00000000-0005-0000-0000-0000C20C0000}"/>
    <cellStyle name="_基站模板_MTN Group 2010 Supplier Price Book Format-UMTS-V1" xfId="3309" xr:uid="{00000000-0005-0000-0000-0000C30C0000}"/>
    <cellStyle name="_基站模板_MTN Group PB for SMS expansion(26th July2010) (2)" xfId="3310" xr:uid="{00000000-0005-0000-0000-0000C40C0000}"/>
    <cellStyle name="_基站模板_wimax" xfId="3311" xr:uid="{00000000-0005-0000-0000-0000C50C0000}"/>
    <cellStyle name="_备品备件" xfId="3312" xr:uid="{00000000-0005-0000-0000-0000C60C0000}"/>
    <cellStyle name="_复件 哈尔滨BSC10" xfId="3313" xr:uid="{00000000-0005-0000-0000-0000C70C0000}"/>
    <cellStyle name="_山西设备清单" xfId="3314" xr:uid="{00000000-0005-0000-0000-0000C80C0000}"/>
    <cellStyle name="_工程服务报价模板V1.0" xfId="3315" xr:uid="{00000000-0005-0000-0000-0000C90C0000}"/>
    <cellStyle name="_延安9期配置清单" xfId="3316" xr:uid="{00000000-0005-0000-0000-0000CA0C0000}"/>
    <cellStyle name="_成都BSS2设备清单－替换" xfId="3317" xr:uid="{00000000-0005-0000-0000-0000CB0C0000}"/>
    <cellStyle name="_排队机单板清单050508" xfId="3318" xr:uid="{00000000-0005-0000-0000-0000CC0C0000}"/>
    <cellStyle name="_排队机单板清单050508 2" xfId="3319" xr:uid="{00000000-0005-0000-0000-0000CD0C0000}"/>
    <cellStyle name="_排队机单板清单050508 3" xfId="3320" xr:uid="{00000000-0005-0000-0000-0000CE0C0000}"/>
    <cellStyle name="_排队机单板清单050508 4" xfId="3321" xr:uid="{00000000-0005-0000-0000-0000CF0C0000}"/>
    <cellStyle name="_排队机单板清单050508_wimax" xfId="3322" xr:uid="{00000000-0005-0000-0000-0000D00C0000}"/>
    <cellStyle name="_数据业务机柜配置大全051020" xfId="3323" xr:uid="{00000000-0005-0000-0000-0000D10C0000}"/>
    <cellStyle name="_数据业务机柜配置大全051020 2" xfId="3324" xr:uid="{00000000-0005-0000-0000-0000D20C0000}"/>
    <cellStyle name="_数据业务机柜配置大全051020 3" xfId="3325" xr:uid="{00000000-0005-0000-0000-0000D30C0000}"/>
    <cellStyle name="_数据业务机柜配置大全051020 4" xfId="3326" xr:uid="{00000000-0005-0000-0000-0000D40C0000}"/>
    <cellStyle name="_数据业务机柜配置大全051020_wimax" xfId="3327" xr:uid="{00000000-0005-0000-0000-0000D50C0000}"/>
    <cellStyle name="_核心网工程服务产品库-V1.0-090105" xfId="3328" xr:uid="{00000000-0005-0000-0000-0000D60C0000}"/>
    <cellStyle name="_榆林9期配置清单" xfId="3329" xr:uid="{00000000-0005-0000-0000-0000D70C0000}"/>
    <cellStyle name="_模板" xfId="3330" xr:uid="{00000000-0005-0000-0000-0000D80C0000}"/>
    <cellStyle name="_模板 10" xfId="3331" xr:uid="{00000000-0005-0000-0000-0000D90C0000}"/>
    <cellStyle name="_模板 11" xfId="3332" xr:uid="{00000000-0005-0000-0000-0000DA0C0000}"/>
    <cellStyle name="_模板 12" xfId="3333" xr:uid="{00000000-0005-0000-0000-0000DB0C0000}"/>
    <cellStyle name="_模板 13" xfId="3334" xr:uid="{00000000-0005-0000-0000-0000DC0C0000}"/>
    <cellStyle name="_模板 14" xfId="3335" xr:uid="{00000000-0005-0000-0000-0000DD0C0000}"/>
    <cellStyle name="_模板 15" xfId="3336" xr:uid="{00000000-0005-0000-0000-0000DE0C0000}"/>
    <cellStyle name="_模板 16" xfId="3337" xr:uid="{00000000-0005-0000-0000-0000DF0C0000}"/>
    <cellStyle name="_模板 17" xfId="3338" xr:uid="{00000000-0005-0000-0000-0000E00C0000}"/>
    <cellStyle name="_模板 18" xfId="3339" xr:uid="{00000000-0005-0000-0000-0000E10C0000}"/>
    <cellStyle name="_模板 19" xfId="3340" xr:uid="{00000000-0005-0000-0000-0000E20C0000}"/>
    <cellStyle name="_模板 2" xfId="3341" xr:uid="{00000000-0005-0000-0000-0000E30C0000}"/>
    <cellStyle name="_模板 20" xfId="3342" xr:uid="{00000000-0005-0000-0000-0000E40C0000}"/>
    <cellStyle name="_模板 21" xfId="3343" xr:uid="{00000000-0005-0000-0000-0000E50C0000}"/>
    <cellStyle name="_模板 22" xfId="3344" xr:uid="{00000000-0005-0000-0000-0000E60C0000}"/>
    <cellStyle name="_模板 23" xfId="3345" xr:uid="{00000000-0005-0000-0000-0000E70C0000}"/>
    <cellStyle name="_模板 24" xfId="3346" xr:uid="{00000000-0005-0000-0000-0000E80C0000}"/>
    <cellStyle name="_模板 25" xfId="3347" xr:uid="{00000000-0005-0000-0000-0000E90C0000}"/>
    <cellStyle name="_模板 26" xfId="3348" xr:uid="{00000000-0005-0000-0000-0000EA0C0000}"/>
    <cellStyle name="_模板 27" xfId="3349" xr:uid="{00000000-0005-0000-0000-0000EB0C0000}"/>
    <cellStyle name="_模板 28" xfId="3350" xr:uid="{00000000-0005-0000-0000-0000EC0C0000}"/>
    <cellStyle name="_模板 29" xfId="3351" xr:uid="{00000000-0005-0000-0000-0000ED0C0000}"/>
    <cellStyle name="_模板 3" xfId="3352" xr:uid="{00000000-0005-0000-0000-0000EE0C0000}"/>
    <cellStyle name="_模板 30" xfId="3353" xr:uid="{00000000-0005-0000-0000-0000EF0C0000}"/>
    <cellStyle name="_模板 31" xfId="3354" xr:uid="{00000000-0005-0000-0000-0000F00C0000}"/>
    <cellStyle name="_模板 32" xfId="3355" xr:uid="{00000000-0005-0000-0000-0000F10C0000}"/>
    <cellStyle name="_模板 33" xfId="3356" xr:uid="{00000000-0005-0000-0000-0000F20C0000}"/>
    <cellStyle name="_模板 34" xfId="3357" xr:uid="{00000000-0005-0000-0000-0000F30C0000}"/>
    <cellStyle name="_模板 35" xfId="3358" xr:uid="{00000000-0005-0000-0000-0000F40C0000}"/>
    <cellStyle name="_模板 36" xfId="3359" xr:uid="{00000000-0005-0000-0000-0000F50C0000}"/>
    <cellStyle name="_模板 37" xfId="3360" xr:uid="{00000000-0005-0000-0000-0000F60C0000}"/>
    <cellStyle name="_模板 38" xfId="3361" xr:uid="{00000000-0005-0000-0000-0000F70C0000}"/>
    <cellStyle name="_模板 39" xfId="3362" xr:uid="{00000000-0005-0000-0000-0000F80C0000}"/>
    <cellStyle name="_模板 4" xfId="3363" xr:uid="{00000000-0005-0000-0000-0000F90C0000}"/>
    <cellStyle name="_模板 40" xfId="3364" xr:uid="{00000000-0005-0000-0000-0000FA0C0000}"/>
    <cellStyle name="_模板 41" xfId="3365" xr:uid="{00000000-0005-0000-0000-0000FB0C0000}"/>
    <cellStyle name="_模板 42" xfId="3366" xr:uid="{00000000-0005-0000-0000-0000FC0C0000}"/>
    <cellStyle name="_模板 43" xfId="3367" xr:uid="{00000000-0005-0000-0000-0000FD0C0000}"/>
    <cellStyle name="_模板 44" xfId="3368" xr:uid="{00000000-0005-0000-0000-0000FE0C0000}"/>
    <cellStyle name="_模板 45" xfId="3369" xr:uid="{00000000-0005-0000-0000-0000FF0C0000}"/>
    <cellStyle name="_模板 46" xfId="3370" xr:uid="{00000000-0005-0000-0000-0000000D0000}"/>
    <cellStyle name="_模板 47" xfId="3371" xr:uid="{00000000-0005-0000-0000-0000010D0000}"/>
    <cellStyle name="_模板 48" xfId="3372" xr:uid="{00000000-0005-0000-0000-0000020D0000}"/>
    <cellStyle name="_模板 49" xfId="3373" xr:uid="{00000000-0005-0000-0000-0000030D0000}"/>
    <cellStyle name="_模板 5" xfId="3374" xr:uid="{00000000-0005-0000-0000-0000040D0000}"/>
    <cellStyle name="_模板 50" xfId="3375" xr:uid="{00000000-0005-0000-0000-0000050D0000}"/>
    <cellStyle name="_模板 51" xfId="3376" xr:uid="{00000000-0005-0000-0000-0000060D0000}"/>
    <cellStyle name="_模板 52" xfId="3377" xr:uid="{00000000-0005-0000-0000-0000070D0000}"/>
    <cellStyle name="_模板 53" xfId="3378" xr:uid="{00000000-0005-0000-0000-0000080D0000}"/>
    <cellStyle name="_模板 54" xfId="3379" xr:uid="{00000000-0005-0000-0000-0000090D0000}"/>
    <cellStyle name="_模板 55" xfId="3380" xr:uid="{00000000-0005-0000-0000-00000A0D0000}"/>
    <cellStyle name="_模板 56" xfId="3381" xr:uid="{00000000-0005-0000-0000-00000B0D0000}"/>
    <cellStyle name="_模板 57" xfId="3382" xr:uid="{00000000-0005-0000-0000-00000C0D0000}"/>
    <cellStyle name="_模板 58" xfId="3383" xr:uid="{00000000-0005-0000-0000-00000D0D0000}"/>
    <cellStyle name="_模板 59" xfId="3384" xr:uid="{00000000-0005-0000-0000-00000E0D0000}"/>
    <cellStyle name="_模板 6" xfId="3385" xr:uid="{00000000-0005-0000-0000-00000F0D0000}"/>
    <cellStyle name="_模板 60" xfId="3386" xr:uid="{00000000-0005-0000-0000-0000100D0000}"/>
    <cellStyle name="_模板 61" xfId="3387" xr:uid="{00000000-0005-0000-0000-0000110D0000}"/>
    <cellStyle name="_模板 62" xfId="3388" xr:uid="{00000000-0005-0000-0000-0000120D0000}"/>
    <cellStyle name="_模板 63" xfId="3389" xr:uid="{00000000-0005-0000-0000-0000130D0000}"/>
    <cellStyle name="_模板 64" xfId="3390" xr:uid="{00000000-0005-0000-0000-0000140D0000}"/>
    <cellStyle name="_模板 65" xfId="3391" xr:uid="{00000000-0005-0000-0000-0000150D0000}"/>
    <cellStyle name="_模板 66" xfId="3392" xr:uid="{00000000-0005-0000-0000-0000160D0000}"/>
    <cellStyle name="_模板 67" xfId="3393" xr:uid="{00000000-0005-0000-0000-0000170D0000}"/>
    <cellStyle name="_模板 68" xfId="3394" xr:uid="{00000000-0005-0000-0000-0000180D0000}"/>
    <cellStyle name="_模板 69" xfId="3395" xr:uid="{00000000-0005-0000-0000-0000190D0000}"/>
    <cellStyle name="_模板 7" xfId="3396" xr:uid="{00000000-0005-0000-0000-00001A0D0000}"/>
    <cellStyle name="_模板 70" xfId="3397" xr:uid="{00000000-0005-0000-0000-00001B0D0000}"/>
    <cellStyle name="_模板 71" xfId="3398" xr:uid="{00000000-0005-0000-0000-00001C0D0000}"/>
    <cellStyle name="_模板 72" xfId="3399" xr:uid="{00000000-0005-0000-0000-00001D0D0000}"/>
    <cellStyle name="_模板 73" xfId="3400" xr:uid="{00000000-0005-0000-0000-00001E0D0000}"/>
    <cellStyle name="_模板 74" xfId="3401" xr:uid="{00000000-0005-0000-0000-00001F0D0000}"/>
    <cellStyle name="_模板 75" xfId="3402" xr:uid="{00000000-0005-0000-0000-0000200D0000}"/>
    <cellStyle name="_模板 76" xfId="3403" xr:uid="{00000000-0005-0000-0000-0000210D0000}"/>
    <cellStyle name="_模板 77" xfId="3404" xr:uid="{00000000-0005-0000-0000-0000220D0000}"/>
    <cellStyle name="_模板 78" xfId="3405" xr:uid="{00000000-0005-0000-0000-0000230D0000}"/>
    <cellStyle name="_模板 79" xfId="3406" xr:uid="{00000000-0005-0000-0000-0000240D0000}"/>
    <cellStyle name="_模板 8" xfId="3407" xr:uid="{00000000-0005-0000-0000-0000250D0000}"/>
    <cellStyle name="_模板 80" xfId="3408" xr:uid="{00000000-0005-0000-0000-0000260D0000}"/>
    <cellStyle name="_模板 9" xfId="3409" xr:uid="{00000000-0005-0000-0000-0000270D0000}"/>
    <cellStyle name="_模板_（数通提交）MTN Group - 2010 Supplier Price Book Format" xfId="3410" xr:uid="{00000000-0005-0000-0000-0000280D0000}"/>
    <cellStyle name="_模板_~2093566" xfId="3411" xr:uid="{00000000-0005-0000-0000-0000290D0000}"/>
    <cellStyle name="_模板_~7617676" xfId="3412" xr:uid="{00000000-0005-0000-0000-00002A0D0000}"/>
    <cellStyle name="_模板_GU PB--fuyujun" xfId="3413" xr:uid="{00000000-0005-0000-0000-00002B0D0000}"/>
    <cellStyle name="_模板_MTN Group - 2010 Supplier Price Book (20100326)" xfId="3414" xr:uid="{00000000-0005-0000-0000-00002C0D0000}"/>
    <cellStyle name="_模板_MTN Group - 2010 Supplier Price Book Format" xfId="3415" xr:uid="{00000000-0005-0000-0000-00002D0D0000}"/>
    <cellStyle name="_模板_MTN Group - 2010 Supplier Price Book Format CN 20100604" xfId="3416" xr:uid="{00000000-0005-0000-0000-00002E0D0000}"/>
    <cellStyle name="_模板_MTN Group - 2010 Supplier Price Book Format V3" xfId="3417" xr:uid="{00000000-0005-0000-0000-00002F0D0000}"/>
    <cellStyle name="_模板_MTN Group - 2010 Supplier Price Book Format（0108 SLA)" xfId="3418" xr:uid="{00000000-0005-0000-0000-0000300D0000}"/>
    <cellStyle name="_模板_MTN Group - 2010 Supplier Price Book Format_datacom" xfId="3419" xr:uid="{00000000-0005-0000-0000-0000310D0000}"/>
    <cellStyle name="_模板_MTN Group - 2010 Supplier Price Book Format_services1008" xfId="3420" xr:uid="{00000000-0005-0000-0000-0000320D0000}"/>
    <cellStyle name="_模板_MTN Group - 2010 Supplier Price Book Format-CN" xfId="3421" xr:uid="{00000000-0005-0000-0000-0000330D0000}"/>
    <cellStyle name="_模板_MTN Group - 2010 Supplier Price Book Format-GSM20100108" xfId="3422" xr:uid="{00000000-0005-0000-0000-0000340D0000}"/>
    <cellStyle name="_模板_MTN Group - 2010 Supplier Price Book Format-MW" xfId="3423" xr:uid="{00000000-0005-0000-0000-0000350D0000}"/>
    <cellStyle name="_模板_MTN Group - 2010 Supplier Price Book Format-POWER" xfId="3424" xr:uid="{00000000-0005-0000-0000-0000360D0000}"/>
    <cellStyle name="_模板_MTN Group - 2010 Supplier Price Book Format-VAS 20100108" xfId="3425" xr:uid="{00000000-0005-0000-0000-0000370D0000}"/>
    <cellStyle name="_模板_MTN Group - 2010 Supplier Price Book Format-WiMAX" xfId="3426" xr:uid="{00000000-0005-0000-0000-0000380D0000}"/>
    <cellStyle name="_模板_MTN Group - 2010 Supplier Price Book -Training" xfId="3427" xr:uid="{00000000-0005-0000-0000-0000390D0000}"/>
    <cellStyle name="_模板_MTN Group 2010 Supplier Price Book Format-UMTS-V1" xfId="3428" xr:uid="{00000000-0005-0000-0000-00003A0D0000}"/>
    <cellStyle name="_模板_MTN Group PB for SMS expansion(26th July2010) (2)" xfId="3429" xr:uid="{00000000-0005-0000-0000-00003B0D0000}"/>
    <cellStyle name="_模板_Node B" xfId="3430" xr:uid="{00000000-0005-0000-0000-00003C0D0000}"/>
    <cellStyle name="_模板_RNC" xfId="3431" xr:uid="{00000000-0005-0000-0000-00003D0D0000}"/>
    <cellStyle name="_模板_Spare" xfId="3432" xr:uid="{00000000-0005-0000-0000-00003E0D0000}"/>
    <cellStyle name="_模板_wimax" xfId="3433" xr:uid="{00000000-0005-0000-0000-00003F0D0000}"/>
    <cellStyle name="_汉中9期配置清单" xfId="3434" xr:uid="{00000000-0005-0000-0000-0000400D0000}"/>
    <cellStyle name="_移动ICD报价模板V3.0（B排，20050301,HP）" xfId="3435" xr:uid="{00000000-0005-0000-0000-0000410D0000}"/>
    <cellStyle name="_移动ICD报价模板V3.0（B排，20050301,HP） 2" xfId="3436" xr:uid="{00000000-0005-0000-0000-0000420D0000}"/>
    <cellStyle name="_移动ICD报价模板V3.0（B排，20050301,HP） 3" xfId="3437" xr:uid="{00000000-0005-0000-0000-0000430D0000}"/>
    <cellStyle name="_移动ICD报价模板V3.0（B排，20050301,HP） 4" xfId="3438" xr:uid="{00000000-0005-0000-0000-0000440D0000}"/>
    <cellStyle name="_移动ICD报价模板V3.0（B排，20050301,HP）_wimax" xfId="3439" xr:uid="{00000000-0005-0000-0000-0000450D0000}"/>
    <cellStyle name="_第三册：报价格式-汇总表-华为V1" xfId="3440" xr:uid="{00000000-0005-0000-0000-0000460D0000}"/>
    <cellStyle name="_第四册-03：工程服务费报价清单" xfId="3441" xr:uid="{00000000-0005-0000-0000-0000470D0000}"/>
    <cellStyle name="_绵阳BSS设备清单－替换" xfId="3442" xr:uid="{00000000-0005-0000-0000-0000480D0000}"/>
    <cellStyle name="_翻译提供给国内网设的M2000报价表" xfId="3443" xr:uid="{00000000-0005-0000-0000-0000490D0000}"/>
    <cellStyle name="_莱芜BSS-900M" xfId="3444" xr:uid="{00000000-0005-0000-0000-00004A0D0000}"/>
    <cellStyle name="_莱芜BSS-900M 10" xfId="3445" xr:uid="{00000000-0005-0000-0000-00004B0D0000}"/>
    <cellStyle name="_莱芜BSS-900M 11" xfId="3446" xr:uid="{00000000-0005-0000-0000-00004C0D0000}"/>
    <cellStyle name="_莱芜BSS-900M 12" xfId="3447" xr:uid="{00000000-0005-0000-0000-00004D0D0000}"/>
    <cellStyle name="_莱芜BSS-900M 13" xfId="3448" xr:uid="{00000000-0005-0000-0000-00004E0D0000}"/>
    <cellStyle name="_莱芜BSS-900M 14" xfId="3449" xr:uid="{00000000-0005-0000-0000-00004F0D0000}"/>
    <cellStyle name="_莱芜BSS-900M 15" xfId="3450" xr:uid="{00000000-0005-0000-0000-0000500D0000}"/>
    <cellStyle name="_莱芜BSS-900M 16" xfId="3451" xr:uid="{00000000-0005-0000-0000-0000510D0000}"/>
    <cellStyle name="_莱芜BSS-900M 17" xfId="3452" xr:uid="{00000000-0005-0000-0000-0000520D0000}"/>
    <cellStyle name="_莱芜BSS-900M 18" xfId="3453" xr:uid="{00000000-0005-0000-0000-0000530D0000}"/>
    <cellStyle name="_莱芜BSS-900M 19" xfId="3454" xr:uid="{00000000-0005-0000-0000-0000540D0000}"/>
    <cellStyle name="_莱芜BSS-900M 2" xfId="3455" xr:uid="{00000000-0005-0000-0000-0000550D0000}"/>
    <cellStyle name="_莱芜BSS-900M 20" xfId="3456" xr:uid="{00000000-0005-0000-0000-0000560D0000}"/>
    <cellStyle name="_莱芜BSS-900M 21" xfId="3457" xr:uid="{00000000-0005-0000-0000-0000570D0000}"/>
    <cellStyle name="_莱芜BSS-900M 22" xfId="3458" xr:uid="{00000000-0005-0000-0000-0000580D0000}"/>
    <cellStyle name="_莱芜BSS-900M 23" xfId="3459" xr:uid="{00000000-0005-0000-0000-0000590D0000}"/>
    <cellStyle name="_莱芜BSS-900M 24" xfId="3460" xr:uid="{00000000-0005-0000-0000-00005A0D0000}"/>
    <cellStyle name="_莱芜BSS-900M 25" xfId="3461" xr:uid="{00000000-0005-0000-0000-00005B0D0000}"/>
    <cellStyle name="_莱芜BSS-900M 26" xfId="3462" xr:uid="{00000000-0005-0000-0000-00005C0D0000}"/>
    <cellStyle name="_莱芜BSS-900M 27" xfId="3463" xr:uid="{00000000-0005-0000-0000-00005D0D0000}"/>
    <cellStyle name="_莱芜BSS-900M 28" xfId="3464" xr:uid="{00000000-0005-0000-0000-00005E0D0000}"/>
    <cellStyle name="_莱芜BSS-900M 29" xfId="3465" xr:uid="{00000000-0005-0000-0000-00005F0D0000}"/>
    <cellStyle name="_莱芜BSS-900M 3" xfId="3466" xr:uid="{00000000-0005-0000-0000-0000600D0000}"/>
    <cellStyle name="_莱芜BSS-900M 30" xfId="3467" xr:uid="{00000000-0005-0000-0000-0000610D0000}"/>
    <cellStyle name="_莱芜BSS-900M 31" xfId="3468" xr:uid="{00000000-0005-0000-0000-0000620D0000}"/>
    <cellStyle name="_莱芜BSS-900M 32" xfId="3469" xr:uid="{00000000-0005-0000-0000-0000630D0000}"/>
    <cellStyle name="_莱芜BSS-900M 33" xfId="3470" xr:uid="{00000000-0005-0000-0000-0000640D0000}"/>
    <cellStyle name="_莱芜BSS-900M 34" xfId="3471" xr:uid="{00000000-0005-0000-0000-0000650D0000}"/>
    <cellStyle name="_莱芜BSS-900M 35" xfId="3472" xr:uid="{00000000-0005-0000-0000-0000660D0000}"/>
    <cellStyle name="_莱芜BSS-900M 36" xfId="3473" xr:uid="{00000000-0005-0000-0000-0000670D0000}"/>
    <cellStyle name="_莱芜BSS-900M 37" xfId="3474" xr:uid="{00000000-0005-0000-0000-0000680D0000}"/>
    <cellStyle name="_莱芜BSS-900M 38" xfId="3475" xr:uid="{00000000-0005-0000-0000-0000690D0000}"/>
    <cellStyle name="_莱芜BSS-900M 39" xfId="3476" xr:uid="{00000000-0005-0000-0000-00006A0D0000}"/>
    <cellStyle name="_莱芜BSS-900M 4" xfId="3477" xr:uid="{00000000-0005-0000-0000-00006B0D0000}"/>
    <cellStyle name="_莱芜BSS-900M 40" xfId="3478" xr:uid="{00000000-0005-0000-0000-00006C0D0000}"/>
    <cellStyle name="_莱芜BSS-900M 41" xfId="3479" xr:uid="{00000000-0005-0000-0000-00006D0D0000}"/>
    <cellStyle name="_莱芜BSS-900M 42" xfId="3480" xr:uid="{00000000-0005-0000-0000-00006E0D0000}"/>
    <cellStyle name="_莱芜BSS-900M 43" xfId="3481" xr:uid="{00000000-0005-0000-0000-00006F0D0000}"/>
    <cellStyle name="_莱芜BSS-900M 44" xfId="3482" xr:uid="{00000000-0005-0000-0000-0000700D0000}"/>
    <cellStyle name="_莱芜BSS-900M 45" xfId="3483" xr:uid="{00000000-0005-0000-0000-0000710D0000}"/>
    <cellStyle name="_莱芜BSS-900M 46" xfId="3484" xr:uid="{00000000-0005-0000-0000-0000720D0000}"/>
    <cellStyle name="_莱芜BSS-900M 47" xfId="3485" xr:uid="{00000000-0005-0000-0000-0000730D0000}"/>
    <cellStyle name="_莱芜BSS-900M 48" xfId="3486" xr:uid="{00000000-0005-0000-0000-0000740D0000}"/>
    <cellStyle name="_莱芜BSS-900M 49" xfId="3487" xr:uid="{00000000-0005-0000-0000-0000750D0000}"/>
    <cellStyle name="_莱芜BSS-900M 5" xfId="3488" xr:uid="{00000000-0005-0000-0000-0000760D0000}"/>
    <cellStyle name="_莱芜BSS-900M 50" xfId="3489" xr:uid="{00000000-0005-0000-0000-0000770D0000}"/>
    <cellStyle name="_莱芜BSS-900M 51" xfId="3490" xr:uid="{00000000-0005-0000-0000-0000780D0000}"/>
    <cellStyle name="_莱芜BSS-900M 52" xfId="3491" xr:uid="{00000000-0005-0000-0000-0000790D0000}"/>
    <cellStyle name="_莱芜BSS-900M 53" xfId="3492" xr:uid="{00000000-0005-0000-0000-00007A0D0000}"/>
    <cellStyle name="_莱芜BSS-900M 54" xfId="3493" xr:uid="{00000000-0005-0000-0000-00007B0D0000}"/>
    <cellStyle name="_莱芜BSS-900M 55" xfId="3494" xr:uid="{00000000-0005-0000-0000-00007C0D0000}"/>
    <cellStyle name="_莱芜BSS-900M 56" xfId="3495" xr:uid="{00000000-0005-0000-0000-00007D0D0000}"/>
    <cellStyle name="_莱芜BSS-900M 57" xfId="3496" xr:uid="{00000000-0005-0000-0000-00007E0D0000}"/>
    <cellStyle name="_莱芜BSS-900M 58" xfId="3497" xr:uid="{00000000-0005-0000-0000-00007F0D0000}"/>
    <cellStyle name="_莱芜BSS-900M 59" xfId="3498" xr:uid="{00000000-0005-0000-0000-0000800D0000}"/>
    <cellStyle name="_莱芜BSS-900M 6" xfId="3499" xr:uid="{00000000-0005-0000-0000-0000810D0000}"/>
    <cellStyle name="_莱芜BSS-900M 60" xfId="3500" xr:uid="{00000000-0005-0000-0000-0000820D0000}"/>
    <cellStyle name="_莱芜BSS-900M 61" xfId="3501" xr:uid="{00000000-0005-0000-0000-0000830D0000}"/>
    <cellStyle name="_莱芜BSS-900M 62" xfId="3502" xr:uid="{00000000-0005-0000-0000-0000840D0000}"/>
    <cellStyle name="_莱芜BSS-900M 63" xfId="3503" xr:uid="{00000000-0005-0000-0000-0000850D0000}"/>
    <cellStyle name="_莱芜BSS-900M 64" xfId="3504" xr:uid="{00000000-0005-0000-0000-0000860D0000}"/>
    <cellStyle name="_莱芜BSS-900M 65" xfId="3505" xr:uid="{00000000-0005-0000-0000-0000870D0000}"/>
    <cellStyle name="_莱芜BSS-900M 66" xfId="3506" xr:uid="{00000000-0005-0000-0000-0000880D0000}"/>
    <cellStyle name="_莱芜BSS-900M 67" xfId="3507" xr:uid="{00000000-0005-0000-0000-0000890D0000}"/>
    <cellStyle name="_莱芜BSS-900M 68" xfId="3508" xr:uid="{00000000-0005-0000-0000-00008A0D0000}"/>
    <cellStyle name="_莱芜BSS-900M 69" xfId="3509" xr:uid="{00000000-0005-0000-0000-00008B0D0000}"/>
    <cellStyle name="_莱芜BSS-900M 7" xfId="3510" xr:uid="{00000000-0005-0000-0000-00008C0D0000}"/>
    <cellStyle name="_莱芜BSS-900M 70" xfId="3511" xr:uid="{00000000-0005-0000-0000-00008D0D0000}"/>
    <cellStyle name="_莱芜BSS-900M 71" xfId="3512" xr:uid="{00000000-0005-0000-0000-00008E0D0000}"/>
    <cellStyle name="_莱芜BSS-900M 72" xfId="3513" xr:uid="{00000000-0005-0000-0000-00008F0D0000}"/>
    <cellStyle name="_莱芜BSS-900M 73" xfId="3514" xr:uid="{00000000-0005-0000-0000-0000900D0000}"/>
    <cellStyle name="_莱芜BSS-900M 74" xfId="3515" xr:uid="{00000000-0005-0000-0000-0000910D0000}"/>
    <cellStyle name="_莱芜BSS-900M 75" xfId="3516" xr:uid="{00000000-0005-0000-0000-0000920D0000}"/>
    <cellStyle name="_莱芜BSS-900M 76" xfId="3517" xr:uid="{00000000-0005-0000-0000-0000930D0000}"/>
    <cellStyle name="_莱芜BSS-900M 77" xfId="3518" xr:uid="{00000000-0005-0000-0000-0000940D0000}"/>
    <cellStyle name="_莱芜BSS-900M 78" xfId="3519" xr:uid="{00000000-0005-0000-0000-0000950D0000}"/>
    <cellStyle name="_莱芜BSS-900M 79" xfId="3520" xr:uid="{00000000-0005-0000-0000-0000960D0000}"/>
    <cellStyle name="_莱芜BSS-900M 8" xfId="3521" xr:uid="{00000000-0005-0000-0000-0000970D0000}"/>
    <cellStyle name="_莱芜BSS-900M 80" xfId="3522" xr:uid="{00000000-0005-0000-0000-0000980D0000}"/>
    <cellStyle name="_莱芜BSS-900M 9" xfId="3523" xr:uid="{00000000-0005-0000-0000-0000990D0000}"/>
    <cellStyle name="_莱芜BSS-900M_（数通提交）MTN Group - 2010 Supplier Price Book Format" xfId="3524" xr:uid="{00000000-0005-0000-0000-00009A0D0000}"/>
    <cellStyle name="_莱芜BSS-900M_~2093566" xfId="3525" xr:uid="{00000000-0005-0000-0000-00009B0D0000}"/>
    <cellStyle name="_莱芜BSS-900M_~7617676" xfId="3526" xr:uid="{00000000-0005-0000-0000-00009C0D0000}"/>
    <cellStyle name="_莱芜BSS-900M_GU PB--fuyujun" xfId="3527" xr:uid="{00000000-0005-0000-0000-00009D0D0000}"/>
    <cellStyle name="_莱芜BSS-900M_MTN Group - 2010 Supplier Price Book (20100326)" xfId="3528" xr:uid="{00000000-0005-0000-0000-00009E0D0000}"/>
    <cellStyle name="_莱芜BSS-900M_MTN Group - 2010 Supplier Price Book Format" xfId="3529" xr:uid="{00000000-0005-0000-0000-00009F0D0000}"/>
    <cellStyle name="_莱芜BSS-900M_MTN Group - 2010 Supplier Price Book Format CN 20100604" xfId="3530" xr:uid="{00000000-0005-0000-0000-0000A00D0000}"/>
    <cellStyle name="_莱芜BSS-900M_MTN Group - 2010 Supplier Price Book Format V3" xfId="3531" xr:uid="{00000000-0005-0000-0000-0000A10D0000}"/>
    <cellStyle name="_莱芜BSS-900M_MTN Group - 2010 Supplier Price Book Format（0108 SLA)" xfId="3532" xr:uid="{00000000-0005-0000-0000-0000A20D0000}"/>
    <cellStyle name="_莱芜BSS-900M_MTN Group - 2010 Supplier Price Book Format_datacom" xfId="3533" xr:uid="{00000000-0005-0000-0000-0000A30D0000}"/>
    <cellStyle name="_莱芜BSS-900M_MTN Group - 2010 Supplier Price Book Format_services1008" xfId="3534" xr:uid="{00000000-0005-0000-0000-0000A40D0000}"/>
    <cellStyle name="_莱芜BSS-900M_MTN Group - 2010 Supplier Price Book Format-CN" xfId="3535" xr:uid="{00000000-0005-0000-0000-0000A50D0000}"/>
    <cellStyle name="_莱芜BSS-900M_MTN Group - 2010 Supplier Price Book Format-GSM20100108" xfId="3536" xr:uid="{00000000-0005-0000-0000-0000A60D0000}"/>
    <cellStyle name="_莱芜BSS-900M_MTN Group - 2010 Supplier Price Book Format-MW" xfId="3537" xr:uid="{00000000-0005-0000-0000-0000A70D0000}"/>
    <cellStyle name="_莱芜BSS-900M_MTN Group - 2010 Supplier Price Book Format-POWER" xfId="3538" xr:uid="{00000000-0005-0000-0000-0000A80D0000}"/>
    <cellStyle name="_莱芜BSS-900M_MTN Group - 2010 Supplier Price Book Format-VAS 20100108" xfId="3539" xr:uid="{00000000-0005-0000-0000-0000A90D0000}"/>
    <cellStyle name="_莱芜BSS-900M_MTN Group - 2010 Supplier Price Book Format-WiMAX" xfId="3540" xr:uid="{00000000-0005-0000-0000-0000AA0D0000}"/>
    <cellStyle name="_莱芜BSS-900M_MTN Group - 2010 Supplier Price Book -Training" xfId="3541" xr:uid="{00000000-0005-0000-0000-0000AB0D0000}"/>
    <cellStyle name="_莱芜BSS-900M_MTN Group 2010 Supplier Price Book Format-UMTS-V1" xfId="3542" xr:uid="{00000000-0005-0000-0000-0000AC0D0000}"/>
    <cellStyle name="_莱芜BSS-900M_MTN Group PB for SMS expansion(26th July2010) (2)" xfId="3543" xr:uid="{00000000-0005-0000-0000-0000AD0D0000}"/>
    <cellStyle name="_莱芜BSS-900M_wimax" xfId="3544" xr:uid="{00000000-0005-0000-0000-0000AE0D0000}"/>
    <cellStyle name="_设备清单(安徽)" xfId="3545" xr:uid="{00000000-0005-0000-0000-0000AF0D0000}"/>
    <cellStyle name="_设备清单(山西)" xfId="3546" xr:uid="{00000000-0005-0000-0000-0000B00D0000}"/>
    <cellStyle name="_设备配置清单电子版" xfId="3547" xr:uid="{00000000-0005-0000-0000-0000B10D0000}"/>
    <cellStyle name="_阳江-BSS新建清单20060524A" xfId="3548" xr:uid="{00000000-0005-0000-0000-0000B20D0000}"/>
    <cellStyle name="_阿勒泰-BSS配置清单" xfId="3549" xr:uid="{00000000-0005-0000-0000-0000B30D0000}"/>
    <cellStyle name="_阿坝BSS设备清单－替换" xfId="3550" xr:uid="{00000000-0005-0000-0000-0000B40D0000}"/>
    <cellStyle name="_附件6、报价格式要求及细表－上海" xfId="3551" xr:uid="{00000000-0005-0000-0000-0000B50D0000}"/>
    <cellStyle name="_附件6、报价格式要求及细表－北京" xfId="3552" xr:uid="{00000000-0005-0000-0000-0000B60D0000}"/>
    <cellStyle name="_陕西设备清单-确认版本" xfId="3553" xr:uid="{00000000-0005-0000-0000-0000B70D0000}"/>
    <cellStyle name="=C:\WINDOWS\SYSTEM32\COMMAND.COM" xfId="3554" xr:uid="{00000000-0005-0000-0000-0000B80D0000}"/>
    <cellStyle name="=C:\WINNT\SYSTEM32\COMMAND.COM" xfId="3555" xr:uid="{00000000-0005-0000-0000-0000B90D0000}"/>
    <cellStyle name="=C:\WINNT\SYSTEM32\COMMAND.COM 2" xfId="3556" xr:uid="{00000000-0005-0000-0000-0000BA0D0000}"/>
    <cellStyle name="=C:\WINNT\SYSTEM32\COMMAND.COM 3" xfId="3557" xr:uid="{00000000-0005-0000-0000-0000BB0D0000}"/>
    <cellStyle name="=C:\WINNT\SYSTEM32\COMMAND.COM 4" xfId="3558" xr:uid="{00000000-0005-0000-0000-0000BC0D0000}"/>
    <cellStyle name="=C:\WINNT\SYSTEM32\COMMAND.COM_wimax" xfId="3559" xr:uid="{00000000-0005-0000-0000-0000BD0D0000}"/>
    <cellStyle name="=C:\WINNT35\SYSTEM32\COMMAND.COM" xfId="3560" xr:uid="{00000000-0005-0000-0000-0000BE0D0000}"/>
    <cellStyle name="=C:\WINNT35\SYSTEM32\COMMAND.COM 2" xfId="3561" xr:uid="{00000000-0005-0000-0000-0000BF0D0000}"/>
    <cellStyle name="µÚ¿¡ ¿À´Â ÇÏÀÌÆÛ¸µÅ©" xfId="3562" xr:uid="{00000000-0005-0000-0000-0000C00D0000}"/>
    <cellStyle name="•W_laroux" xfId="3563" xr:uid="{00000000-0005-0000-0000-0000C10D0000}"/>
    <cellStyle name="W_¶YÝÏä" xfId="3564" xr:uid="{00000000-0005-0000-0000-0000C20D0000}"/>
    <cellStyle name="0" xfId="3565" xr:uid="{00000000-0005-0000-0000-0000C30D0000}"/>
    <cellStyle name="0,0_x000a__x000a_NA_x000a__x000a_" xfId="3566" xr:uid="{00000000-0005-0000-0000-0000C40D0000}"/>
    <cellStyle name="0,0_x000a__x000a_NA_x000a__x000a_ 2" xfId="3567" xr:uid="{00000000-0005-0000-0000-0000C50D0000}"/>
    <cellStyle name="0,0_x000d__x000a_NA_x000d__x000a_" xfId="6" xr:uid="{00000000-0005-0000-0000-0000C60D0000}"/>
    <cellStyle name="0,0_x000d__x000a_NA_x000d__x000a_ 10" xfId="3568" xr:uid="{00000000-0005-0000-0000-0000C70D0000}"/>
    <cellStyle name="0,0_x000d__x000a_NA_x000d__x000a_ 11" xfId="3569" xr:uid="{00000000-0005-0000-0000-0000C80D0000}"/>
    <cellStyle name="0,0_x000d__x000a_NA_x000d__x000a_ 11 2" xfId="3570" xr:uid="{00000000-0005-0000-0000-0000C90D0000}"/>
    <cellStyle name="0,0_x000d__x000a_NA_x000d__x000a_ 11_AppendixA1_V2 1 Unprotected MS 95 (2) (2)" xfId="3571" xr:uid="{00000000-0005-0000-0000-0000CA0D0000}"/>
    <cellStyle name="0,0_x000d__x000a_NA_x000d__x000a_ 12" xfId="3572" xr:uid="{00000000-0005-0000-0000-0000CB0D0000}"/>
    <cellStyle name="0,0_x000d__x000a_NA_x000d__x000a_ 13" xfId="3573" xr:uid="{00000000-0005-0000-0000-0000CC0D0000}"/>
    <cellStyle name="0,0_x000d__x000a_NA_x000d__x000a_ 14" xfId="3574" xr:uid="{00000000-0005-0000-0000-0000CD0D0000}"/>
    <cellStyle name="0,0_x000d__x000a_NA_x000d__x000a_ 15" xfId="3575" xr:uid="{00000000-0005-0000-0000-0000CE0D0000}"/>
    <cellStyle name="0,0_x000d__x000a_NA_x000d__x000a_ 16" xfId="3576" xr:uid="{00000000-0005-0000-0000-0000CF0D0000}"/>
    <cellStyle name="0,0_x000d__x000a_NA_x000d__x000a_ 17" xfId="3577" xr:uid="{00000000-0005-0000-0000-0000D00D0000}"/>
    <cellStyle name="0,0_x000d__x000a_NA_x000d__x000a_ 18" xfId="3578" xr:uid="{00000000-0005-0000-0000-0000D10D0000}"/>
    <cellStyle name="0,0_x000d__x000a_NA_x000d__x000a_ 19" xfId="3579" xr:uid="{00000000-0005-0000-0000-0000D20D0000}"/>
    <cellStyle name="0,0_x000d__x000a_NA_x000d__x000a_ 2" xfId="1" xr:uid="{00000000-0005-0000-0000-0000D30D0000}"/>
    <cellStyle name="0,0_x000d__x000a_NA_x000d__x000a_ 2 10" xfId="3580" xr:uid="{00000000-0005-0000-0000-0000D40D0000}"/>
    <cellStyle name="0,0_x000d__x000a_NA_x000d__x000a_ 2 11" xfId="3581" xr:uid="{00000000-0005-0000-0000-0000D50D0000}"/>
    <cellStyle name="0,0_x000d__x000a_NA_x000d__x000a_ 2 12" xfId="3582" xr:uid="{00000000-0005-0000-0000-0000D60D0000}"/>
    <cellStyle name="0,0_x000d__x000a_NA_x000d__x000a_ 2 13" xfId="3583" xr:uid="{00000000-0005-0000-0000-0000D70D0000}"/>
    <cellStyle name="0,0_x000d__x000a_NA_x000d__x000a_ 2 14" xfId="3584" xr:uid="{00000000-0005-0000-0000-0000D80D0000}"/>
    <cellStyle name="0,0_x000d__x000a_NA_x000d__x000a_ 2 15" xfId="3585" xr:uid="{00000000-0005-0000-0000-0000D90D0000}"/>
    <cellStyle name="0,0_x000d__x000a_NA_x000d__x000a_ 2 2" xfId="3586" xr:uid="{00000000-0005-0000-0000-0000DA0D0000}"/>
    <cellStyle name="0,0_x000d__x000a_NA_x000d__x000a_ 2 3" xfId="3587" xr:uid="{00000000-0005-0000-0000-0000DB0D0000}"/>
    <cellStyle name="0,0_x000d__x000a_NA_x000d__x000a_ 2 4" xfId="3588" xr:uid="{00000000-0005-0000-0000-0000DC0D0000}"/>
    <cellStyle name="0,0_x000d__x000a_NA_x000d__x000a_ 2 5" xfId="3589" xr:uid="{00000000-0005-0000-0000-0000DD0D0000}"/>
    <cellStyle name="0,0_x000d__x000a_NA_x000d__x000a_ 2 6" xfId="3590" xr:uid="{00000000-0005-0000-0000-0000DE0D0000}"/>
    <cellStyle name="0,0_x000d__x000a_NA_x000d__x000a_ 2 7" xfId="3591" xr:uid="{00000000-0005-0000-0000-0000DF0D0000}"/>
    <cellStyle name="0,0_x000d__x000a_NA_x000d__x000a_ 2 8" xfId="3592" xr:uid="{00000000-0005-0000-0000-0000E00D0000}"/>
    <cellStyle name="0,0_x000d__x000a_NA_x000d__x000a_ 2 9" xfId="3593" xr:uid="{00000000-0005-0000-0000-0000E10D0000}"/>
    <cellStyle name="0,0_x000d__x000a_NA_x000d__x000a_ 2_AppendixA1_V2 1 Unprotected MS 95 (2) (2)" xfId="3594" xr:uid="{00000000-0005-0000-0000-0000E20D0000}"/>
    <cellStyle name="0,0_x000d__x000a_NA_x000d__x000a_ 20" xfId="3595" xr:uid="{00000000-0005-0000-0000-0000E30D0000}"/>
    <cellStyle name="0,0_x000d__x000a_NA_x000d__x000a_ 21" xfId="3596" xr:uid="{00000000-0005-0000-0000-0000E40D0000}"/>
    <cellStyle name="0,0_x000d__x000a_NA_x000d__x000a_ 22" xfId="3597" xr:uid="{00000000-0005-0000-0000-0000E50D0000}"/>
    <cellStyle name="0,0_x000d__x000a_NA_x000d__x000a_ 23" xfId="3598" xr:uid="{00000000-0005-0000-0000-0000E60D0000}"/>
    <cellStyle name="0,0_x000d__x000a_NA_x000d__x000a_ 24" xfId="3599" xr:uid="{00000000-0005-0000-0000-0000E70D0000}"/>
    <cellStyle name="0,0_x000d__x000a_NA_x000d__x000a_ 25" xfId="3600" xr:uid="{00000000-0005-0000-0000-0000E80D0000}"/>
    <cellStyle name="0,0_x000d__x000a_NA_x000d__x000a_ 26" xfId="3601" xr:uid="{00000000-0005-0000-0000-0000E90D0000}"/>
    <cellStyle name="0,0_x000d__x000a_NA_x000d__x000a_ 27" xfId="3602" xr:uid="{00000000-0005-0000-0000-0000EA0D0000}"/>
    <cellStyle name="0,0_x000d__x000a_NA_x000d__x000a_ 28" xfId="3603" xr:uid="{00000000-0005-0000-0000-0000EB0D0000}"/>
    <cellStyle name="0,0_x000d__x000a_NA_x000d__x000a_ 29" xfId="3604" xr:uid="{00000000-0005-0000-0000-0000EC0D0000}"/>
    <cellStyle name="0,0_x000d__x000a_NA_x000d__x000a_ 3" xfId="3605" xr:uid="{00000000-0005-0000-0000-0000ED0D0000}"/>
    <cellStyle name="0,0_x000d__x000a_NA_x000d__x000a_ 3 2" xfId="3606" xr:uid="{00000000-0005-0000-0000-0000EE0D0000}"/>
    <cellStyle name="0,0_x000d__x000a_NA_x000d__x000a_ 3 3" xfId="3607" xr:uid="{00000000-0005-0000-0000-0000EF0D0000}"/>
    <cellStyle name="0,0_x000d__x000a_NA_x000d__x000a_ 3 4" xfId="3608" xr:uid="{00000000-0005-0000-0000-0000F00D0000}"/>
    <cellStyle name="0,0_x000d__x000a_NA_x000d__x000a_ 3 5" xfId="3609" xr:uid="{00000000-0005-0000-0000-0000F10D0000}"/>
    <cellStyle name="0,0_x000d__x000a_NA_x000d__x000a_ 3 6" xfId="3610" xr:uid="{00000000-0005-0000-0000-0000F20D0000}"/>
    <cellStyle name="0,0_x000d__x000a_NA_x000d__x000a_ 3 7" xfId="3611" xr:uid="{00000000-0005-0000-0000-0000F30D0000}"/>
    <cellStyle name="0,0_x000d__x000a_NA_x000d__x000a_ 30" xfId="3612" xr:uid="{00000000-0005-0000-0000-0000F40D0000}"/>
    <cellStyle name="0,0_x000d__x000a_NA_x000d__x000a_ 31" xfId="3613" xr:uid="{00000000-0005-0000-0000-0000F50D0000}"/>
    <cellStyle name="0,0_x000d__x000a_NA_x000d__x000a_ 32" xfId="3614" xr:uid="{00000000-0005-0000-0000-0000F60D0000}"/>
    <cellStyle name="0,0_x000d__x000a_NA_x000d__x000a_ 33" xfId="3615" xr:uid="{00000000-0005-0000-0000-0000F70D0000}"/>
    <cellStyle name="0,0_x000d__x000a_NA_x000d__x000a_ 34" xfId="3616" xr:uid="{00000000-0005-0000-0000-0000F80D0000}"/>
    <cellStyle name="0,0_x000d__x000a_NA_x000d__x000a_ 35" xfId="3617" xr:uid="{00000000-0005-0000-0000-0000F90D0000}"/>
    <cellStyle name="0,0_x000d__x000a_NA_x000d__x000a_ 36" xfId="3618" xr:uid="{00000000-0005-0000-0000-0000FA0D0000}"/>
    <cellStyle name="0,0_x000d__x000a_NA_x000d__x000a_ 37" xfId="3619" xr:uid="{00000000-0005-0000-0000-0000FB0D0000}"/>
    <cellStyle name="0,0_x000d__x000a_NA_x000d__x000a_ 38" xfId="3620" xr:uid="{00000000-0005-0000-0000-0000FC0D0000}"/>
    <cellStyle name="0,0_x000d__x000a_NA_x000d__x000a_ 39" xfId="3621" xr:uid="{00000000-0005-0000-0000-0000FD0D0000}"/>
    <cellStyle name="0,0_x000d__x000a_NA_x000d__x000a_ 4" xfId="3622" xr:uid="{00000000-0005-0000-0000-0000FE0D0000}"/>
    <cellStyle name="0,0_x000d__x000a_NA_x000d__x000a_ 4 2" xfId="3623" xr:uid="{00000000-0005-0000-0000-0000FF0D0000}"/>
    <cellStyle name="0,0_x000d__x000a_NA_x000d__x000a_ 4 3" xfId="3624" xr:uid="{00000000-0005-0000-0000-0000000E0000}"/>
    <cellStyle name="0,0_x000d__x000a_NA_x000d__x000a_ 4 4" xfId="3625" xr:uid="{00000000-0005-0000-0000-0000010E0000}"/>
    <cellStyle name="0,0_x000d__x000a_NA_x000d__x000a_ 40" xfId="3626" xr:uid="{00000000-0005-0000-0000-0000020E0000}"/>
    <cellStyle name="0,0_x000d__x000a_NA_x000d__x000a_ 41" xfId="3627" xr:uid="{00000000-0005-0000-0000-0000030E0000}"/>
    <cellStyle name="0,0_x000d__x000a_NA_x000d__x000a_ 42" xfId="3628" xr:uid="{00000000-0005-0000-0000-0000040E0000}"/>
    <cellStyle name="0,0_x000d__x000a_NA_x000d__x000a_ 43" xfId="3629" xr:uid="{00000000-0005-0000-0000-0000050E0000}"/>
    <cellStyle name="0,0_x000d__x000a_NA_x000d__x000a_ 44" xfId="3630" xr:uid="{00000000-0005-0000-0000-0000060E0000}"/>
    <cellStyle name="0,0_x000d__x000a_NA_x000d__x000a_ 45" xfId="3631" xr:uid="{00000000-0005-0000-0000-0000070E0000}"/>
    <cellStyle name="0,0_x000d__x000a_NA_x000d__x000a_ 46" xfId="3632" xr:uid="{00000000-0005-0000-0000-0000080E0000}"/>
    <cellStyle name="0,0_x000d__x000a_NA_x000d__x000a_ 47" xfId="3633" xr:uid="{00000000-0005-0000-0000-0000090E0000}"/>
    <cellStyle name="0,0_x000d__x000a_NA_x000d__x000a_ 48" xfId="3634" xr:uid="{00000000-0005-0000-0000-00000A0E0000}"/>
    <cellStyle name="0,0_x000d__x000a_NA_x000d__x000a_ 49" xfId="3635" xr:uid="{00000000-0005-0000-0000-00000B0E0000}"/>
    <cellStyle name="0,0_x000d__x000a_NA_x000d__x000a_ 5" xfId="3636" xr:uid="{00000000-0005-0000-0000-00000C0E0000}"/>
    <cellStyle name="0,0_x000d__x000a_NA_x000d__x000a_ 5 2" xfId="3637" xr:uid="{00000000-0005-0000-0000-00000D0E0000}"/>
    <cellStyle name="0,0_x000d__x000a_NA_x000d__x000a_ 5 3" xfId="3638" xr:uid="{00000000-0005-0000-0000-00000E0E0000}"/>
    <cellStyle name="0,0_x000d__x000a_NA_x000d__x000a_ 50" xfId="3639" xr:uid="{00000000-0005-0000-0000-00000F0E0000}"/>
    <cellStyle name="0,0_x000d__x000a_NA_x000d__x000a_ 51" xfId="3640" xr:uid="{00000000-0005-0000-0000-0000100E0000}"/>
    <cellStyle name="0,0_x000d__x000a_NA_x000d__x000a_ 52" xfId="3641" xr:uid="{00000000-0005-0000-0000-0000110E0000}"/>
    <cellStyle name="0,0_x000d__x000a_NA_x000d__x000a_ 53" xfId="3642" xr:uid="{00000000-0005-0000-0000-0000120E0000}"/>
    <cellStyle name="0,0_x000d__x000a_NA_x000d__x000a_ 54" xfId="3643" xr:uid="{00000000-0005-0000-0000-0000130E0000}"/>
    <cellStyle name="0,0_x000d__x000a_NA_x000d__x000a_ 55" xfId="3644" xr:uid="{00000000-0005-0000-0000-0000140E0000}"/>
    <cellStyle name="0,0_x000d__x000a_NA_x000d__x000a_ 56" xfId="3645" xr:uid="{00000000-0005-0000-0000-0000150E0000}"/>
    <cellStyle name="0,0_x000d__x000a_NA_x000d__x000a_ 57" xfId="3646" xr:uid="{00000000-0005-0000-0000-0000160E0000}"/>
    <cellStyle name="0,0_x000d__x000a_NA_x000d__x000a_ 58" xfId="3647" xr:uid="{00000000-0005-0000-0000-0000170E0000}"/>
    <cellStyle name="0,0_x000d__x000a_NA_x000d__x000a_ 59" xfId="3648" xr:uid="{00000000-0005-0000-0000-0000180E0000}"/>
    <cellStyle name="0,0_x000d__x000a_NA_x000d__x000a_ 6" xfId="3649" xr:uid="{00000000-0005-0000-0000-0000190E0000}"/>
    <cellStyle name="0,0_x000d__x000a_NA_x000d__x000a_ 60" xfId="3650" xr:uid="{00000000-0005-0000-0000-00001A0E0000}"/>
    <cellStyle name="0,0_x000d__x000a_NA_x000d__x000a_ 61" xfId="3651" xr:uid="{00000000-0005-0000-0000-00001B0E0000}"/>
    <cellStyle name="0,0_x000d__x000a_NA_x000d__x000a_ 62" xfId="3652" xr:uid="{00000000-0005-0000-0000-00001C0E0000}"/>
    <cellStyle name="0,0_x000d__x000a_NA_x000d__x000a_ 63" xfId="3653" xr:uid="{00000000-0005-0000-0000-00001D0E0000}"/>
    <cellStyle name="0,0_x000d__x000a_NA_x000d__x000a_ 64" xfId="3654" xr:uid="{00000000-0005-0000-0000-00001E0E0000}"/>
    <cellStyle name="0,0_x000d__x000a_NA_x000d__x000a_ 65" xfId="3655" xr:uid="{00000000-0005-0000-0000-00001F0E0000}"/>
    <cellStyle name="0,0_x000d__x000a_NA_x000d__x000a_ 66" xfId="3656" xr:uid="{00000000-0005-0000-0000-0000200E0000}"/>
    <cellStyle name="0,0_x000d__x000a_NA_x000d__x000a_ 67" xfId="3657" xr:uid="{00000000-0005-0000-0000-0000210E0000}"/>
    <cellStyle name="0,0_x000d__x000a_NA_x000d__x000a_ 68" xfId="3658" xr:uid="{00000000-0005-0000-0000-0000220E0000}"/>
    <cellStyle name="0,0_x000d__x000a_NA_x000d__x000a_ 69" xfId="3659" xr:uid="{00000000-0005-0000-0000-0000230E0000}"/>
    <cellStyle name="0,0_x000d__x000a_NA_x000d__x000a_ 7" xfId="3660" xr:uid="{00000000-0005-0000-0000-0000240E0000}"/>
    <cellStyle name="0,0_x000d__x000a_NA_x000d__x000a_ 70" xfId="3661" xr:uid="{00000000-0005-0000-0000-0000250E0000}"/>
    <cellStyle name="0,0_x000d__x000a_NA_x000d__x000a_ 71" xfId="3662" xr:uid="{00000000-0005-0000-0000-0000260E0000}"/>
    <cellStyle name="0,0_x000d__x000a_NA_x000d__x000a_ 72" xfId="3663" xr:uid="{00000000-0005-0000-0000-0000270E0000}"/>
    <cellStyle name="0,0_x000d__x000a_NA_x000d__x000a_ 73" xfId="3664" xr:uid="{00000000-0005-0000-0000-0000280E0000}"/>
    <cellStyle name="0,0_x000d__x000a_NA_x000d__x000a_ 74" xfId="3665" xr:uid="{00000000-0005-0000-0000-0000290E0000}"/>
    <cellStyle name="0,0_x000d__x000a_NA_x000d__x000a_ 75" xfId="3666" xr:uid="{00000000-0005-0000-0000-00002A0E0000}"/>
    <cellStyle name="0,0_x000d__x000a_NA_x000d__x000a_ 76" xfId="3667" xr:uid="{00000000-0005-0000-0000-00002B0E0000}"/>
    <cellStyle name="0,0_x000d__x000a_NA_x000d__x000a_ 77" xfId="3668" xr:uid="{00000000-0005-0000-0000-00002C0E0000}"/>
    <cellStyle name="0,0_x000d__x000a_NA_x000d__x000a_ 78" xfId="3669" xr:uid="{00000000-0005-0000-0000-00002D0E0000}"/>
    <cellStyle name="0,0_x000d__x000a_NA_x000d__x000a_ 79" xfId="3670" xr:uid="{00000000-0005-0000-0000-00002E0E0000}"/>
    <cellStyle name="0,0_x000d__x000a_NA_x000d__x000a_ 8" xfId="3671" xr:uid="{00000000-0005-0000-0000-00002F0E0000}"/>
    <cellStyle name="0,0_x000d__x000a_NA_x000d__x000a_ 8 10" xfId="3672" xr:uid="{00000000-0005-0000-0000-0000300E0000}"/>
    <cellStyle name="0,0_x000d__x000a_NA_x000d__x000a_ 8 11" xfId="3673" xr:uid="{00000000-0005-0000-0000-0000310E0000}"/>
    <cellStyle name="0,0_x000d__x000a_NA_x000d__x000a_ 8 12" xfId="3674" xr:uid="{00000000-0005-0000-0000-0000320E0000}"/>
    <cellStyle name="0,0_x000d__x000a_NA_x000d__x000a_ 8 2" xfId="3675" xr:uid="{00000000-0005-0000-0000-0000330E0000}"/>
    <cellStyle name="0,0_x000d__x000a_NA_x000d__x000a_ 8 3" xfId="3676" xr:uid="{00000000-0005-0000-0000-0000340E0000}"/>
    <cellStyle name="0,0_x000d__x000a_NA_x000d__x000a_ 8 4" xfId="3677" xr:uid="{00000000-0005-0000-0000-0000350E0000}"/>
    <cellStyle name="0,0_x000d__x000a_NA_x000d__x000a_ 8 5" xfId="3678" xr:uid="{00000000-0005-0000-0000-0000360E0000}"/>
    <cellStyle name="0,0_x000d__x000a_NA_x000d__x000a_ 8 6" xfId="3679" xr:uid="{00000000-0005-0000-0000-0000370E0000}"/>
    <cellStyle name="0,0_x000d__x000a_NA_x000d__x000a_ 8 7" xfId="3680" xr:uid="{00000000-0005-0000-0000-0000380E0000}"/>
    <cellStyle name="0,0_x000d__x000a_NA_x000d__x000a_ 8 8" xfId="3681" xr:uid="{00000000-0005-0000-0000-0000390E0000}"/>
    <cellStyle name="0,0_x000d__x000a_NA_x000d__x000a_ 8 9" xfId="3682" xr:uid="{00000000-0005-0000-0000-00003A0E0000}"/>
    <cellStyle name="0,0_x000d__x000a_NA_x000d__x000a_ 8_AppendixA1_V2 1 Unprotected MS 95 (2) (2)" xfId="3683" xr:uid="{00000000-0005-0000-0000-00003B0E0000}"/>
    <cellStyle name="0,0_x000d__x000a_NA_x000d__x000a_ 80" xfId="3684" xr:uid="{00000000-0005-0000-0000-00003C0E0000}"/>
    <cellStyle name="0,0_x000d__x000a_NA_x000d__x000a_ 81" xfId="3685" xr:uid="{00000000-0005-0000-0000-00003D0E0000}"/>
    <cellStyle name="0,0_x000d__x000a_NA_x000d__x000a_ 82" xfId="3686" xr:uid="{00000000-0005-0000-0000-00003E0E0000}"/>
    <cellStyle name="0,0_x000d__x000a_NA_x000d__x000a_ 83" xfId="3687" xr:uid="{00000000-0005-0000-0000-00003F0E0000}"/>
    <cellStyle name="0,0_x000d__x000a_NA_x000d__x000a_ 84" xfId="3688" xr:uid="{00000000-0005-0000-0000-0000400E0000}"/>
    <cellStyle name="0,0_x000d__x000a_NA_x000d__x000a_ 85" xfId="3689" xr:uid="{00000000-0005-0000-0000-0000410E0000}"/>
    <cellStyle name="0,0_x000d__x000a_NA_x000d__x000a_ 86" xfId="3690" xr:uid="{00000000-0005-0000-0000-0000420E0000}"/>
    <cellStyle name="0,0_x000d__x000a_NA_x000d__x000a_ 87" xfId="3691" xr:uid="{00000000-0005-0000-0000-0000430E0000}"/>
    <cellStyle name="0,0_x000d__x000a_NA_x000d__x000a_ 88" xfId="3692" xr:uid="{00000000-0005-0000-0000-0000440E0000}"/>
    <cellStyle name="0,0_x000d__x000a_NA_x000d__x000a_ 9" xfId="3693" xr:uid="{00000000-0005-0000-0000-0000450E0000}"/>
    <cellStyle name="0,0_x000d__x000a_NA_x000d__x000a__（数通提交）MTN Group - 2010 Supplier Price Book Format" xfId="3694" xr:uid="{00000000-0005-0000-0000-0000460E0000}"/>
    <cellStyle name="0,0_x005f_x000a__x005f_x000a_NA_x005f_x000a__x005f_x000a_" xfId="3695" xr:uid="{00000000-0005-0000-0000-0000470E0000}"/>
    <cellStyle name="0_BP2" xfId="3696" xr:uid="{00000000-0005-0000-0000-0000480E0000}"/>
    <cellStyle name="0_BP2 2" xfId="3697" xr:uid="{00000000-0005-0000-0000-0000490E0000}"/>
    <cellStyle name="0_CG_BOM_Seb_032103" xfId="3698" xr:uid="{00000000-0005-0000-0000-00004A0E0000}"/>
    <cellStyle name="0_CG_BOM_Seb_032103_GSN3 BOM" xfId="3699" xr:uid="{00000000-0005-0000-0000-00004B0E0000}"/>
    <cellStyle name="0_CG_BOM_Seb_032103_Updated USP2 MPCN BOM 11-23-2005" xfId="3700" xr:uid="{00000000-0005-0000-0000-00004C0E0000}"/>
    <cellStyle name="0_CG_BOM_Seb_032103_USP2 MPCN BOM 11-8-2005" xfId="3701" xr:uid="{00000000-0005-0000-0000-00004D0E0000}"/>
    <cellStyle name="0_CG_BOM_v61" xfId="3702" xr:uid="{00000000-0005-0000-0000-00004E0E0000}"/>
    <cellStyle name="0_CG_BOM_v61_GSN3 BOM" xfId="3703" xr:uid="{00000000-0005-0000-0000-00004F0E0000}"/>
    <cellStyle name="0_CG_BOM_v61_Updated USP2 MPCN BOM 11-23-2005" xfId="3704" xr:uid="{00000000-0005-0000-0000-0000500E0000}"/>
    <cellStyle name="0_CG_BOM_v61_USP2 MPCN BOM 11-8-2005" xfId="3705" xr:uid="{00000000-0005-0000-0000-0000510E0000}"/>
    <cellStyle name="000'" xfId="3706" xr:uid="{00000000-0005-0000-0000-0000520E0000}"/>
    <cellStyle name="000 PN" xfId="3707" xr:uid="{00000000-0005-0000-0000-0000530E0000}"/>
    <cellStyle name="000 PN 2" xfId="3708" xr:uid="{00000000-0005-0000-0000-0000540E0000}"/>
    <cellStyle name="0000" xfId="3709" xr:uid="{00000000-0005-0000-0000-0000550E0000}"/>
    <cellStyle name="0000 2" xfId="3710" xr:uid="{00000000-0005-0000-0000-0000560E0000}"/>
    <cellStyle name="000000" xfId="3711" xr:uid="{00000000-0005-0000-0000-0000570E0000}"/>
    <cellStyle name="1.1" xfId="3712" xr:uid="{00000000-0005-0000-0000-0000580E0000}"/>
    <cellStyle name="1.10" xfId="3713" xr:uid="{00000000-0005-0000-0000-0000590E0000}"/>
    <cellStyle name="123" xfId="3714" xr:uid="{00000000-0005-0000-0000-00005A0E0000}"/>
    <cellStyle name="¹éºÐÀ²_±âÅ¸" xfId="3715" xr:uid="{00000000-0005-0000-0000-00005B0E0000}"/>
    <cellStyle name="20% - ?????? 1" xfId="3716" xr:uid="{00000000-0005-0000-0000-00005C0E0000}"/>
    <cellStyle name="20% - ?????? 1 2" xfId="3717" xr:uid="{00000000-0005-0000-0000-00005D0E0000}"/>
    <cellStyle name="20% - ?????? 1_Services" xfId="3718" xr:uid="{00000000-0005-0000-0000-00005E0E0000}"/>
    <cellStyle name="20% - ?????? 2" xfId="3719" xr:uid="{00000000-0005-0000-0000-00005F0E0000}"/>
    <cellStyle name="20% - ?????? 3" xfId="3720" xr:uid="{00000000-0005-0000-0000-0000600E0000}"/>
    <cellStyle name="20% - ?????? 4" xfId="3721" xr:uid="{00000000-0005-0000-0000-0000610E0000}"/>
    <cellStyle name="20% - ?????? 5" xfId="3722" xr:uid="{00000000-0005-0000-0000-0000620E0000}"/>
    <cellStyle name="20% - ?????? 6" xfId="3723" xr:uid="{00000000-0005-0000-0000-0000630E0000}"/>
    <cellStyle name="20% - Accent1 10" xfId="3724" xr:uid="{00000000-0005-0000-0000-0000640E0000}"/>
    <cellStyle name="20% - Accent1 11" xfId="3725" xr:uid="{00000000-0005-0000-0000-0000650E0000}"/>
    <cellStyle name="20% - Accent1 12" xfId="3726" xr:uid="{00000000-0005-0000-0000-0000660E0000}"/>
    <cellStyle name="20% - Accent1 13" xfId="3727" xr:uid="{00000000-0005-0000-0000-0000670E0000}"/>
    <cellStyle name="20% - Accent1 14" xfId="3728" xr:uid="{00000000-0005-0000-0000-0000680E0000}"/>
    <cellStyle name="20% - Accent1 15" xfId="3729" xr:uid="{00000000-0005-0000-0000-0000690E0000}"/>
    <cellStyle name="20% - Accent1 16" xfId="3730" xr:uid="{00000000-0005-0000-0000-00006A0E0000}"/>
    <cellStyle name="20% - Accent1 17" xfId="3731" xr:uid="{00000000-0005-0000-0000-00006B0E0000}"/>
    <cellStyle name="20% - Accent1 18" xfId="3732" xr:uid="{00000000-0005-0000-0000-00006C0E0000}"/>
    <cellStyle name="20% - Accent1 19" xfId="3733" xr:uid="{00000000-0005-0000-0000-00006D0E0000}"/>
    <cellStyle name="20% - Accent1 2" xfId="3734" xr:uid="{00000000-0005-0000-0000-00006E0E0000}"/>
    <cellStyle name="20% - Accent1 2 10" xfId="3735" xr:uid="{00000000-0005-0000-0000-00006F0E0000}"/>
    <cellStyle name="20% - Accent1 2 10 2" xfId="3736" xr:uid="{00000000-0005-0000-0000-0000700E0000}"/>
    <cellStyle name="20% - Accent1 2 10 2 2" xfId="3737" xr:uid="{00000000-0005-0000-0000-0000710E0000}"/>
    <cellStyle name="20% - Accent1 2 10 2 2 2" xfId="3738" xr:uid="{00000000-0005-0000-0000-0000720E0000}"/>
    <cellStyle name="20% - Accent1 2 10 2 3" xfId="3739" xr:uid="{00000000-0005-0000-0000-0000730E0000}"/>
    <cellStyle name="20% - Accent1 2 10 2 3 2" xfId="3740" xr:uid="{00000000-0005-0000-0000-0000740E0000}"/>
    <cellStyle name="20% - Accent1 2 10 2 4" xfId="3741" xr:uid="{00000000-0005-0000-0000-0000750E0000}"/>
    <cellStyle name="20% - Accent1 2 10 3" xfId="3742" xr:uid="{00000000-0005-0000-0000-0000760E0000}"/>
    <cellStyle name="20% - Accent1 2 10 3 2" xfId="3743" xr:uid="{00000000-0005-0000-0000-0000770E0000}"/>
    <cellStyle name="20% - Accent1 2 10 4" xfId="3744" xr:uid="{00000000-0005-0000-0000-0000780E0000}"/>
    <cellStyle name="20% - Accent1 2 10 4 2" xfId="3745" xr:uid="{00000000-0005-0000-0000-0000790E0000}"/>
    <cellStyle name="20% - Accent1 2 10 5" xfId="3746" xr:uid="{00000000-0005-0000-0000-00007A0E0000}"/>
    <cellStyle name="20% - Accent1 2 11" xfId="3747" xr:uid="{00000000-0005-0000-0000-00007B0E0000}"/>
    <cellStyle name="20% - Accent1 2 11 2" xfId="3748" xr:uid="{00000000-0005-0000-0000-00007C0E0000}"/>
    <cellStyle name="20% - Accent1 2 11 2 2" xfId="3749" xr:uid="{00000000-0005-0000-0000-00007D0E0000}"/>
    <cellStyle name="20% - Accent1 2 11 3" xfId="3750" xr:uid="{00000000-0005-0000-0000-00007E0E0000}"/>
    <cellStyle name="20% - Accent1 2 11 3 2" xfId="3751" xr:uid="{00000000-0005-0000-0000-00007F0E0000}"/>
    <cellStyle name="20% - Accent1 2 11 4" xfId="3752" xr:uid="{00000000-0005-0000-0000-0000800E0000}"/>
    <cellStyle name="20% - Accent1 2 12" xfId="3753" xr:uid="{00000000-0005-0000-0000-0000810E0000}"/>
    <cellStyle name="20% - Accent1 2 12 2" xfId="3754" xr:uid="{00000000-0005-0000-0000-0000820E0000}"/>
    <cellStyle name="20% - Accent1 2 12 2 2" xfId="3755" xr:uid="{00000000-0005-0000-0000-0000830E0000}"/>
    <cellStyle name="20% - Accent1 2 12 3" xfId="3756" xr:uid="{00000000-0005-0000-0000-0000840E0000}"/>
    <cellStyle name="20% - Accent1 2 12 3 2" xfId="3757" xr:uid="{00000000-0005-0000-0000-0000850E0000}"/>
    <cellStyle name="20% - Accent1 2 12 4" xfId="3758" xr:uid="{00000000-0005-0000-0000-0000860E0000}"/>
    <cellStyle name="20% - Accent1 2 13" xfId="3759" xr:uid="{00000000-0005-0000-0000-0000870E0000}"/>
    <cellStyle name="20% - Accent1 2 13 2" xfId="3760" xr:uid="{00000000-0005-0000-0000-0000880E0000}"/>
    <cellStyle name="20% - Accent1 2 14" xfId="3761" xr:uid="{00000000-0005-0000-0000-0000890E0000}"/>
    <cellStyle name="20% - Accent1 2 14 2" xfId="3762" xr:uid="{00000000-0005-0000-0000-00008A0E0000}"/>
    <cellStyle name="20% - Accent1 2 15" xfId="3763" xr:uid="{00000000-0005-0000-0000-00008B0E0000}"/>
    <cellStyle name="20% - Accent1 2 2" xfId="3764" xr:uid="{00000000-0005-0000-0000-00008C0E0000}"/>
    <cellStyle name="20% - Accent1 2 2 10" xfId="3765" xr:uid="{00000000-0005-0000-0000-00008D0E0000}"/>
    <cellStyle name="20% - Accent1 2 2 10 2" xfId="3766" xr:uid="{00000000-0005-0000-0000-00008E0E0000}"/>
    <cellStyle name="20% - Accent1 2 2 10 2 2" xfId="3767" xr:uid="{00000000-0005-0000-0000-00008F0E0000}"/>
    <cellStyle name="20% - Accent1 2 2 10 3" xfId="3768" xr:uid="{00000000-0005-0000-0000-0000900E0000}"/>
    <cellStyle name="20% - Accent1 2 2 10 3 2" xfId="3769" xr:uid="{00000000-0005-0000-0000-0000910E0000}"/>
    <cellStyle name="20% - Accent1 2 2 10 4" xfId="3770" xr:uid="{00000000-0005-0000-0000-0000920E0000}"/>
    <cellStyle name="20% - Accent1 2 2 11" xfId="3771" xr:uid="{00000000-0005-0000-0000-0000930E0000}"/>
    <cellStyle name="20% - Accent1 2 2 11 2" xfId="3772" xr:uid="{00000000-0005-0000-0000-0000940E0000}"/>
    <cellStyle name="20% - Accent1 2 2 11 2 2" xfId="3773" xr:uid="{00000000-0005-0000-0000-0000950E0000}"/>
    <cellStyle name="20% - Accent1 2 2 11 3" xfId="3774" xr:uid="{00000000-0005-0000-0000-0000960E0000}"/>
    <cellStyle name="20% - Accent1 2 2 11 3 2" xfId="3775" xr:uid="{00000000-0005-0000-0000-0000970E0000}"/>
    <cellStyle name="20% - Accent1 2 2 11 4" xfId="3776" xr:uid="{00000000-0005-0000-0000-0000980E0000}"/>
    <cellStyle name="20% - Accent1 2 2 12" xfId="3777" xr:uid="{00000000-0005-0000-0000-0000990E0000}"/>
    <cellStyle name="20% - Accent1 2 2 12 2" xfId="3778" xr:uid="{00000000-0005-0000-0000-00009A0E0000}"/>
    <cellStyle name="20% - Accent1 2 2 13" xfId="3779" xr:uid="{00000000-0005-0000-0000-00009B0E0000}"/>
    <cellStyle name="20% - Accent1 2 2 13 2" xfId="3780" xr:uid="{00000000-0005-0000-0000-00009C0E0000}"/>
    <cellStyle name="20% - Accent1 2 2 14" xfId="3781" xr:uid="{00000000-0005-0000-0000-00009D0E0000}"/>
    <cellStyle name="20% - Accent1 2 2 2" xfId="3782" xr:uid="{00000000-0005-0000-0000-00009E0E0000}"/>
    <cellStyle name="20% - Accent1 2 2 2 10" xfId="3783" xr:uid="{00000000-0005-0000-0000-00009F0E0000}"/>
    <cellStyle name="20% - Accent1 2 2 2 10 2" xfId="3784" xr:uid="{00000000-0005-0000-0000-0000A00E0000}"/>
    <cellStyle name="20% - Accent1 2 2 2 10 2 2" xfId="3785" xr:uid="{00000000-0005-0000-0000-0000A10E0000}"/>
    <cellStyle name="20% - Accent1 2 2 2 10 3" xfId="3786" xr:uid="{00000000-0005-0000-0000-0000A20E0000}"/>
    <cellStyle name="20% - Accent1 2 2 2 10 3 2" xfId="3787" xr:uid="{00000000-0005-0000-0000-0000A30E0000}"/>
    <cellStyle name="20% - Accent1 2 2 2 10 4" xfId="3788" xr:uid="{00000000-0005-0000-0000-0000A40E0000}"/>
    <cellStyle name="20% - Accent1 2 2 2 11" xfId="3789" xr:uid="{00000000-0005-0000-0000-0000A50E0000}"/>
    <cellStyle name="20% - Accent1 2 2 2 11 2" xfId="3790" xr:uid="{00000000-0005-0000-0000-0000A60E0000}"/>
    <cellStyle name="20% - Accent1 2 2 2 12" xfId="3791" xr:uid="{00000000-0005-0000-0000-0000A70E0000}"/>
    <cellStyle name="20% - Accent1 2 2 2 12 2" xfId="3792" xr:uid="{00000000-0005-0000-0000-0000A80E0000}"/>
    <cellStyle name="20% - Accent1 2 2 2 13" xfId="3793" xr:uid="{00000000-0005-0000-0000-0000A90E0000}"/>
    <cellStyle name="20% - Accent1 2 2 2 2" xfId="3794" xr:uid="{00000000-0005-0000-0000-0000AA0E0000}"/>
    <cellStyle name="20% - Accent1 2 2 2 2 10" xfId="3795" xr:uid="{00000000-0005-0000-0000-0000AB0E0000}"/>
    <cellStyle name="20% - Accent1 2 2 2 2 10 2" xfId="3796" xr:uid="{00000000-0005-0000-0000-0000AC0E0000}"/>
    <cellStyle name="20% - Accent1 2 2 2 2 11" xfId="3797" xr:uid="{00000000-0005-0000-0000-0000AD0E0000}"/>
    <cellStyle name="20% - Accent1 2 2 2 2 11 2" xfId="3798" xr:uid="{00000000-0005-0000-0000-0000AE0E0000}"/>
    <cellStyle name="20% - Accent1 2 2 2 2 12" xfId="3799" xr:uid="{00000000-0005-0000-0000-0000AF0E0000}"/>
    <cellStyle name="20% - Accent1 2 2 2 2 2" xfId="3800" xr:uid="{00000000-0005-0000-0000-0000B00E0000}"/>
    <cellStyle name="20% - Accent1 2 2 2 2 2 2" xfId="3801" xr:uid="{00000000-0005-0000-0000-0000B10E0000}"/>
    <cellStyle name="20% - Accent1 2 2 2 2 2 2 2" xfId="3802" xr:uid="{00000000-0005-0000-0000-0000B20E0000}"/>
    <cellStyle name="20% - Accent1 2 2 2 2 2 2 2 2" xfId="3803" xr:uid="{00000000-0005-0000-0000-0000B30E0000}"/>
    <cellStyle name="20% - Accent1 2 2 2 2 2 2 2 2 2" xfId="3804" xr:uid="{00000000-0005-0000-0000-0000B40E0000}"/>
    <cellStyle name="20% - Accent1 2 2 2 2 2 2 2 3" xfId="3805" xr:uid="{00000000-0005-0000-0000-0000B50E0000}"/>
    <cellStyle name="20% - Accent1 2 2 2 2 2 2 2 3 2" xfId="3806" xr:uid="{00000000-0005-0000-0000-0000B60E0000}"/>
    <cellStyle name="20% - Accent1 2 2 2 2 2 2 2 4" xfId="3807" xr:uid="{00000000-0005-0000-0000-0000B70E0000}"/>
    <cellStyle name="20% - Accent1 2 2 2 2 2 2 3" xfId="3808" xr:uid="{00000000-0005-0000-0000-0000B80E0000}"/>
    <cellStyle name="20% - Accent1 2 2 2 2 2 2 3 2" xfId="3809" xr:uid="{00000000-0005-0000-0000-0000B90E0000}"/>
    <cellStyle name="20% - Accent1 2 2 2 2 2 2 4" xfId="3810" xr:uid="{00000000-0005-0000-0000-0000BA0E0000}"/>
    <cellStyle name="20% - Accent1 2 2 2 2 2 2 4 2" xfId="3811" xr:uid="{00000000-0005-0000-0000-0000BB0E0000}"/>
    <cellStyle name="20% - Accent1 2 2 2 2 2 2 5" xfId="3812" xr:uid="{00000000-0005-0000-0000-0000BC0E0000}"/>
    <cellStyle name="20% - Accent1 2 2 2 2 2 3" xfId="3813" xr:uid="{00000000-0005-0000-0000-0000BD0E0000}"/>
    <cellStyle name="20% - Accent1 2 2 2 2 2 3 2" xfId="3814" xr:uid="{00000000-0005-0000-0000-0000BE0E0000}"/>
    <cellStyle name="20% - Accent1 2 2 2 2 2 3 2 2" xfId="3815" xr:uid="{00000000-0005-0000-0000-0000BF0E0000}"/>
    <cellStyle name="20% - Accent1 2 2 2 2 2 3 3" xfId="3816" xr:uid="{00000000-0005-0000-0000-0000C00E0000}"/>
    <cellStyle name="20% - Accent1 2 2 2 2 2 3 3 2" xfId="3817" xr:uid="{00000000-0005-0000-0000-0000C10E0000}"/>
    <cellStyle name="20% - Accent1 2 2 2 2 2 3 4" xfId="3818" xr:uid="{00000000-0005-0000-0000-0000C20E0000}"/>
    <cellStyle name="20% - Accent1 2 2 2 2 2 4" xfId="3819" xr:uid="{00000000-0005-0000-0000-0000C30E0000}"/>
    <cellStyle name="20% - Accent1 2 2 2 2 2 4 2" xfId="3820" xr:uid="{00000000-0005-0000-0000-0000C40E0000}"/>
    <cellStyle name="20% - Accent1 2 2 2 2 2 5" xfId="3821" xr:uid="{00000000-0005-0000-0000-0000C50E0000}"/>
    <cellStyle name="20% - Accent1 2 2 2 2 2 5 2" xfId="3822" xr:uid="{00000000-0005-0000-0000-0000C60E0000}"/>
    <cellStyle name="20% - Accent1 2 2 2 2 2 6" xfId="3823" xr:uid="{00000000-0005-0000-0000-0000C70E0000}"/>
    <cellStyle name="20% - Accent1 2 2 2 2 3" xfId="3824" xr:uid="{00000000-0005-0000-0000-0000C80E0000}"/>
    <cellStyle name="20% - Accent1 2 2 2 2 3 2" xfId="3825" xr:uid="{00000000-0005-0000-0000-0000C90E0000}"/>
    <cellStyle name="20% - Accent1 2 2 2 2 3 2 2" xfId="3826" xr:uid="{00000000-0005-0000-0000-0000CA0E0000}"/>
    <cellStyle name="20% - Accent1 2 2 2 2 3 2 2 2" xfId="3827" xr:uid="{00000000-0005-0000-0000-0000CB0E0000}"/>
    <cellStyle name="20% - Accent1 2 2 2 2 3 2 2 2 2" xfId="3828" xr:uid="{00000000-0005-0000-0000-0000CC0E0000}"/>
    <cellStyle name="20% - Accent1 2 2 2 2 3 2 2 3" xfId="3829" xr:uid="{00000000-0005-0000-0000-0000CD0E0000}"/>
    <cellStyle name="20% - Accent1 2 2 2 2 3 2 2 3 2" xfId="3830" xr:uid="{00000000-0005-0000-0000-0000CE0E0000}"/>
    <cellStyle name="20% - Accent1 2 2 2 2 3 2 2 4" xfId="3831" xr:uid="{00000000-0005-0000-0000-0000CF0E0000}"/>
    <cellStyle name="20% - Accent1 2 2 2 2 3 2 3" xfId="3832" xr:uid="{00000000-0005-0000-0000-0000D00E0000}"/>
    <cellStyle name="20% - Accent1 2 2 2 2 3 2 3 2" xfId="3833" xr:uid="{00000000-0005-0000-0000-0000D10E0000}"/>
    <cellStyle name="20% - Accent1 2 2 2 2 3 2 4" xfId="3834" xr:uid="{00000000-0005-0000-0000-0000D20E0000}"/>
    <cellStyle name="20% - Accent1 2 2 2 2 3 2 4 2" xfId="3835" xr:uid="{00000000-0005-0000-0000-0000D30E0000}"/>
    <cellStyle name="20% - Accent1 2 2 2 2 3 2 5" xfId="3836" xr:uid="{00000000-0005-0000-0000-0000D40E0000}"/>
    <cellStyle name="20% - Accent1 2 2 2 2 3 3" xfId="3837" xr:uid="{00000000-0005-0000-0000-0000D50E0000}"/>
    <cellStyle name="20% - Accent1 2 2 2 2 3 3 2" xfId="3838" xr:uid="{00000000-0005-0000-0000-0000D60E0000}"/>
    <cellStyle name="20% - Accent1 2 2 2 2 3 3 2 2" xfId="3839" xr:uid="{00000000-0005-0000-0000-0000D70E0000}"/>
    <cellStyle name="20% - Accent1 2 2 2 2 3 3 3" xfId="3840" xr:uid="{00000000-0005-0000-0000-0000D80E0000}"/>
    <cellStyle name="20% - Accent1 2 2 2 2 3 3 3 2" xfId="3841" xr:uid="{00000000-0005-0000-0000-0000D90E0000}"/>
    <cellStyle name="20% - Accent1 2 2 2 2 3 3 4" xfId="3842" xr:uid="{00000000-0005-0000-0000-0000DA0E0000}"/>
    <cellStyle name="20% - Accent1 2 2 2 2 3 4" xfId="3843" xr:uid="{00000000-0005-0000-0000-0000DB0E0000}"/>
    <cellStyle name="20% - Accent1 2 2 2 2 3 4 2" xfId="3844" xr:uid="{00000000-0005-0000-0000-0000DC0E0000}"/>
    <cellStyle name="20% - Accent1 2 2 2 2 3 5" xfId="3845" xr:uid="{00000000-0005-0000-0000-0000DD0E0000}"/>
    <cellStyle name="20% - Accent1 2 2 2 2 3 5 2" xfId="3846" xr:uid="{00000000-0005-0000-0000-0000DE0E0000}"/>
    <cellStyle name="20% - Accent1 2 2 2 2 3 6" xfId="3847" xr:uid="{00000000-0005-0000-0000-0000DF0E0000}"/>
    <cellStyle name="20% - Accent1 2 2 2 2 4" xfId="3848" xr:uid="{00000000-0005-0000-0000-0000E00E0000}"/>
    <cellStyle name="20% - Accent1 2 2 2 2 4 2" xfId="3849" xr:uid="{00000000-0005-0000-0000-0000E10E0000}"/>
    <cellStyle name="20% - Accent1 2 2 2 2 4 2 2" xfId="3850" xr:uid="{00000000-0005-0000-0000-0000E20E0000}"/>
    <cellStyle name="20% - Accent1 2 2 2 2 4 2 2 2" xfId="3851" xr:uid="{00000000-0005-0000-0000-0000E30E0000}"/>
    <cellStyle name="20% - Accent1 2 2 2 2 4 2 2 2 2" xfId="3852" xr:uid="{00000000-0005-0000-0000-0000E40E0000}"/>
    <cellStyle name="20% - Accent1 2 2 2 2 4 2 2 3" xfId="3853" xr:uid="{00000000-0005-0000-0000-0000E50E0000}"/>
    <cellStyle name="20% - Accent1 2 2 2 2 4 2 2 3 2" xfId="3854" xr:uid="{00000000-0005-0000-0000-0000E60E0000}"/>
    <cellStyle name="20% - Accent1 2 2 2 2 4 2 2 4" xfId="3855" xr:uid="{00000000-0005-0000-0000-0000E70E0000}"/>
    <cellStyle name="20% - Accent1 2 2 2 2 4 2 3" xfId="3856" xr:uid="{00000000-0005-0000-0000-0000E80E0000}"/>
    <cellStyle name="20% - Accent1 2 2 2 2 4 2 3 2" xfId="3857" xr:uid="{00000000-0005-0000-0000-0000E90E0000}"/>
    <cellStyle name="20% - Accent1 2 2 2 2 4 2 4" xfId="3858" xr:uid="{00000000-0005-0000-0000-0000EA0E0000}"/>
    <cellStyle name="20% - Accent1 2 2 2 2 4 2 4 2" xfId="3859" xr:uid="{00000000-0005-0000-0000-0000EB0E0000}"/>
    <cellStyle name="20% - Accent1 2 2 2 2 4 2 5" xfId="3860" xr:uid="{00000000-0005-0000-0000-0000EC0E0000}"/>
    <cellStyle name="20% - Accent1 2 2 2 2 4 3" xfId="3861" xr:uid="{00000000-0005-0000-0000-0000ED0E0000}"/>
    <cellStyle name="20% - Accent1 2 2 2 2 4 3 2" xfId="3862" xr:uid="{00000000-0005-0000-0000-0000EE0E0000}"/>
    <cellStyle name="20% - Accent1 2 2 2 2 4 3 2 2" xfId="3863" xr:uid="{00000000-0005-0000-0000-0000EF0E0000}"/>
    <cellStyle name="20% - Accent1 2 2 2 2 4 3 3" xfId="3864" xr:uid="{00000000-0005-0000-0000-0000F00E0000}"/>
    <cellStyle name="20% - Accent1 2 2 2 2 4 3 3 2" xfId="3865" xr:uid="{00000000-0005-0000-0000-0000F10E0000}"/>
    <cellStyle name="20% - Accent1 2 2 2 2 4 3 4" xfId="3866" xr:uid="{00000000-0005-0000-0000-0000F20E0000}"/>
    <cellStyle name="20% - Accent1 2 2 2 2 4 4" xfId="3867" xr:uid="{00000000-0005-0000-0000-0000F30E0000}"/>
    <cellStyle name="20% - Accent1 2 2 2 2 4 4 2" xfId="3868" xr:uid="{00000000-0005-0000-0000-0000F40E0000}"/>
    <cellStyle name="20% - Accent1 2 2 2 2 4 5" xfId="3869" xr:uid="{00000000-0005-0000-0000-0000F50E0000}"/>
    <cellStyle name="20% - Accent1 2 2 2 2 4 5 2" xfId="3870" xr:uid="{00000000-0005-0000-0000-0000F60E0000}"/>
    <cellStyle name="20% - Accent1 2 2 2 2 4 6" xfId="3871" xr:uid="{00000000-0005-0000-0000-0000F70E0000}"/>
    <cellStyle name="20% - Accent1 2 2 2 2 5" xfId="3872" xr:uid="{00000000-0005-0000-0000-0000F80E0000}"/>
    <cellStyle name="20% - Accent1 2 2 2 2 5 2" xfId="3873" xr:uid="{00000000-0005-0000-0000-0000F90E0000}"/>
    <cellStyle name="20% - Accent1 2 2 2 2 5 2 2" xfId="3874" xr:uid="{00000000-0005-0000-0000-0000FA0E0000}"/>
    <cellStyle name="20% - Accent1 2 2 2 2 5 2 2 2" xfId="3875" xr:uid="{00000000-0005-0000-0000-0000FB0E0000}"/>
    <cellStyle name="20% - Accent1 2 2 2 2 5 2 2 2 2" xfId="3876" xr:uid="{00000000-0005-0000-0000-0000FC0E0000}"/>
    <cellStyle name="20% - Accent1 2 2 2 2 5 2 2 3" xfId="3877" xr:uid="{00000000-0005-0000-0000-0000FD0E0000}"/>
    <cellStyle name="20% - Accent1 2 2 2 2 5 2 2 3 2" xfId="3878" xr:uid="{00000000-0005-0000-0000-0000FE0E0000}"/>
    <cellStyle name="20% - Accent1 2 2 2 2 5 2 2 4" xfId="3879" xr:uid="{00000000-0005-0000-0000-0000FF0E0000}"/>
    <cellStyle name="20% - Accent1 2 2 2 2 5 2 3" xfId="3880" xr:uid="{00000000-0005-0000-0000-0000000F0000}"/>
    <cellStyle name="20% - Accent1 2 2 2 2 5 2 3 2" xfId="3881" xr:uid="{00000000-0005-0000-0000-0000010F0000}"/>
    <cellStyle name="20% - Accent1 2 2 2 2 5 2 4" xfId="3882" xr:uid="{00000000-0005-0000-0000-0000020F0000}"/>
    <cellStyle name="20% - Accent1 2 2 2 2 5 2 4 2" xfId="3883" xr:uid="{00000000-0005-0000-0000-0000030F0000}"/>
    <cellStyle name="20% - Accent1 2 2 2 2 5 2 5" xfId="3884" xr:uid="{00000000-0005-0000-0000-0000040F0000}"/>
    <cellStyle name="20% - Accent1 2 2 2 2 5 3" xfId="3885" xr:uid="{00000000-0005-0000-0000-0000050F0000}"/>
    <cellStyle name="20% - Accent1 2 2 2 2 5 3 2" xfId="3886" xr:uid="{00000000-0005-0000-0000-0000060F0000}"/>
    <cellStyle name="20% - Accent1 2 2 2 2 5 3 2 2" xfId="3887" xr:uid="{00000000-0005-0000-0000-0000070F0000}"/>
    <cellStyle name="20% - Accent1 2 2 2 2 5 3 3" xfId="3888" xr:uid="{00000000-0005-0000-0000-0000080F0000}"/>
    <cellStyle name="20% - Accent1 2 2 2 2 5 3 3 2" xfId="3889" xr:uid="{00000000-0005-0000-0000-0000090F0000}"/>
    <cellStyle name="20% - Accent1 2 2 2 2 5 3 4" xfId="3890" xr:uid="{00000000-0005-0000-0000-00000A0F0000}"/>
    <cellStyle name="20% - Accent1 2 2 2 2 5 4" xfId="3891" xr:uid="{00000000-0005-0000-0000-00000B0F0000}"/>
    <cellStyle name="20% - Accent1 2 2 2 2 5 4 2" xfId="3892" xr:uid="{00000000-0005-0000-0000-00000C0F0000}"/>
    <cellStyle name="20% - Accent1 2 2 2 2 5 5" xfId="3893" xr:uid="{00000000-0005-0000-0000-00000D0F0000}"/>
    <cellStyle name="20% - Accent1 2 2 2 2 5 5 2" xfId="3894" xr:uid="{00000000-0005-0000-0000-00000E0F0000}"/>
    <cellStyle name="20% - Accent1 2 2 2 2 5 6" xfId="3895" xr:uid="{00000000-0005-0000-0000-00000F0F0000}"/>
    <cellStyle name="20% - Accent1 2 2 2 2 6" xfId="3896" xr:uid="{00000000-0005-0000-0000-0000100F0000}"/>
    <cellStyle name="20% - Accent1 2 2 2 2 6 2" xfId="3897" xr:uid="{00000000-0005-0000-0000-0000110F0000}"/>
    <cellStyle name="20% - Accent1 2 2 2 2 6 2 2" xfId="3898" xr:uid="{00000000-0005-0000-0000-0000120F0000}"/>
    <cellStyle name="20% - Accent1 2 2 2 2 6 2 2 2" xfId="3899" xr:uid="{00000000-0005-0000-0000-0000130F0000}"/>
    <cellStyle name="20% - Accent1 2 2 2 2 6 2 2 2 2" xfId="3900" xr:uid="{00000000-0005-0000-0000-0000140F0000}"/>
    <cellStyle name="20% - Accent1 2 2 2 2 6 2 2 3" xfId="3901" xr:uid="{00000000-0005-0000-0000-0000150F0000}"/>
    <cellStyle name="20% - Accent1 2 2 2 2 6 2 2 3 2" xfId="3902" xr:uid="{00000000-0005-0000-0000-0000160F0000}"/>
    <cellStyle name="20% - Accent1 2 2 2 2 6 2 2 4" xfId="3903" xr:uid="{00000000-0005-0000-0000-0000170F0000}"/>
    <cellStyle name="20% - Accent1 2 2 2 2 6 2 3" xfId="3904" xr:uid="{00000000-0005-0000-0000-0000180F0000}"/>
    <cellStyle name="20% - Accent1 2 2 2 2 6 2 3 2" xfId="3905" xr:uid="{00000000-0005-0000-0000-0000190F0000}"/>
    <cellStyle name="20% - Accent1 2 2 2 2 6 2 4" xfId="3906" xr:uid="{00000000-0005-0000-0000-00001A0F0000}"/>
    <cellStyle name="20% - Accent1 2 2 2 2 6 2 4 2" xfId="3907" xr:uid="{00000000-0005-0000-0000-00001B0F0000}"/>
    <cellStyle name="20% - Accent1 2 2 2 2 6 2 5" xfId="3908" xr:uid="{00000000-0005-0000-0000-00001C0F0000}"/>
    <cellStyle name="20% - Accent1 2 2 2 2 6 3" xfId="3909" xr:uid="{00000000-0005-0000-0000-00001D0F0000}"/>
    <cellStyle name="20% - Accent1 2 2 2 2 6 3 2" xfId="3910" xr:uid="{00000000-0005-0000-0000-00001E0F0000}"/>
    <cellStyle name="20% - Accent1 2 2 2 2 6 3 2 2" xfId="3911" xr:uid="{00000000-0005-0000-0000-00001F0F0000}"/>
    <cellStyle name="20% - Accent1 2 2 2 2 6 3 3" xfId="3912" xr:uid="{00000000-0005-0000-0000-0000200F0000}"/>
    <cellStyle name="20% - Accent1 2 2 2 2 6 3 3 2" xfId="3913" xr:uid="{00000000-0005-0000-0000-0000210F0000}"/>
    <cellStyle name="20% - Accent1 2 2 2 2 6 3 4" xfId="3914" xr:uid="{00000000-0005-0000-0000-0000220F0000}"/>
    <cellStyle name="20% - Accent1 2 2 2 2 6 4" xfId="3915" xr:uid="{00000000-0005-0000-0000-0000230F0000}"/>
    <cellStyle name="20% - Accent1 2 2 2 2 6 4 2" xfId="3916" xr:uid="{00000000-0005-0000-0000-0000240F0000}"/>
    <cellStyle name="20% - Accent1 2 2 2 2 6 5" xfId="3917" xr:uid="{00000000-0005-0000-0000-0000250F0000}"/>
    <cellStyle name="20% - Accent1 2 2 2 2 6 5 2" xfId="3918" xr:uid="{00000000-0005-0000-0000-0000260F0000}"/>
    <cellStyle name="20% - Accent1 2 2 2 2 6 6" xfId="3919" xr:uid="{00000000-0005-0000-0000-0000270F0000}"/>
    <cellStyle name="20% - Accent1 2 2 2 2 7" xfId="3920" xr:uid="{00000000-0005-0000-0000-0000280F0000}"/>
    <cellStyle name="20% - Accent1 2 2 2 2 7 2" xfId="3921" xr:uid="{00000000-0005-0000-0000-0000290F0000}"/>
    <cellStyle name="20% - Accent1 2 2 2 2 7 2 2" xfId="3922" xr:uid="{00000000-0005-0000-0000-00002A0F0000}"/>
    <cellStyle name="20% - Accent1 2 2 2 2 7 2 2 2" xfId="3923" xr:uid="{00000000-0005-0000-0000-00002B0F0000}"/>
    <cellStyle name="20% - Accent1 2 2 2 2 7 2 3" xfId="3924" xr:uid="{00000000-0005-0000-0000-00002C0F0000}"/>
    <cellStyle name="20% - Accent1 2 2 2 2 7 2 3 2" xfId="3925" xr:uid="{00000000-0005-0000-0000-00002D0F0000}"/>
    <cellStyle name="20% - Accent1 2 2 2 2 7 2 4" xfId="3926" xr:uid="{00000000-0005-0000-0000-00002E0F0000}"/>
    <cellStyle name="20% - Accent1 2 2 2 2 7 3" xfId="3927" xr:uid="{00000000-0005-0000-0000-00002F0F0000}"/>
    <cellStyle name="20% - Accent1 2 2 2 2 7 3 2" xfId="3928" xr:uid="{00000000-0005-0000-0000-0000300F0000}"/>
    <cellStyle name="20% - Accent1 2 2 2 2 7 4" xfId="3929" xr:uid="{00000000-0005-0000-0000-0000310F0000}"/>
    <cellStyle name="20% - Accent1 2 2 2 2 7 4 2" xfId="3930" xr:uid="{00000000-0005-0000-0000-0000320F0000}"/>
    <cellStyle name="20% - Accent1 2 2 2 2 7 5" xfId="3931" xr:uid="{00000000-0005-0000-0000-0000330F0000}"/>
    <cellStyle name="20% - Accent1 2 2 2 2 8" xfId="3932" xr:uid="{00000000-0005-0000-0000-0000340F0000}"/>
    <cellStyle name="20% - Accent1 2 2 2 2 8 2" xfId="3933" xr:uid="{00000000-0005-0000-0000-0000350F0000}"/>
    <cellStyle name="20% - Accent1 2 2 2 2 8 2 2" xfId="3934" xr:uid="{00000000-0005-0000-0000-0000360F0000}"/>
    <cellStyle name="20% - Accent1 2 2 2 2 8 3" xfId="3935" xr:uid="{00000000-0005-0000-0000-0000370F0000}"/>
    <cellStyle name="20% - Accent1 2 2 2 2 8 3 2" xfId="3936" xr:uid="{00000000-0005-0000-0000-0000380F0000}"/>
    <cellStyle name="20% - Accent1 2 2 2 2 8 4" xfId="3937" xr:uid="{00000000-0005-0000-0000-0000390F0000}"/>
    <cellStyle name="20% - Accent1 2 2 2 2 9" xfId="3938" xr:uid="{00000000-0005-0000-0000-00003A0F0000}"/>
    <cellStyle name="20% - Accent1 2 2 2 2 9 2" xfId="3939" xr:uid="{00000000-0005-0000-0000-00003B0F0000}"/>
    <cellStyle name="20% - Accent1 2 2 2 2 9 2 2" xfId="3940" xr:uid="{00000000-0005-0000-0000-00003C0F0000}"/>
    <cellStyle name="20% - Accent1 2 2 2 2 9 3" xfId="3941" xr:uid="{00000000-0005-0000-0000-00003D0F0000}"/>
    <cellStyle name="20% - Accent1 2 2 2 2 9 3 2" xfId="3942" xr:uid="{00000000-0005-0000-0000-00003E0F0000}"/>
    <cellStyle name="20% - Accent1 2 2 2 2 9 4" xfId="3943" xr:uid="{00000000-0005-0000-0000-00003F0F0000}"/>
    <cellStyle name="20% - Accent1 2 2 2 3" xfId="3944" xr:uid="{00000000-0005-0000-0000-0000400F0000}"/>
    <cellStyle name="20% - Accent1 2 2 2 3 2" xfId="3945" xr:uid="{00000000-0005-0000-0000-0000410F0000}"/>
    <cellStyle name="20% - Accent1 2 2 2 3 2 2" xfId="3946" xr:uid="{00000000-0005-0000-0000-0000420F0000}"/>
    <cellStyle name="20% - Accent1 2 2 2 3 2 2 2" xfId="3947" xr:uid="{00000000-0005-0000-0000-0000430F0000}"/>
    <cellStyle name="20% - Accent1 2 2 2 3 2 2 2 2" xfId="3948" xr:uid="{00000000-0005-0000-0000-0000440F0000}"/>
    <cellStyle name="20% - Accent1 2 2 2 3 2 2 3" xfId="3949" xr:uid="{00000000-0005-0000-0000-0000450F0000}"/>
    <cellStyle name="20% - Accent1 2 2 2 3 2 2 3 2" xfId="3950" xr:uid="{00000000-0005-0000-0000-0000460F0000}"/>
    <cellStyle name="20% - Accent1 2 2 2 3 2 2 4" xfId="3951" xr:uid="{00000000-0005-0000-0000-0000470F0000}"/>
    <cellStyle name="20% - Accent1 2 2 2 3 2 3" xfId="3952" xr:uid="{00000000-0005-0000-0000-0000480F0000}"/>
    <cellStyle name="20% - Accent1 2 2 2 3 2 3 2" xfId="3953" xr:uid="{00000000-0005-0000-0000-0000490F0000}"/>
    <cellStyle name="20% - Accent1 2 2 2 3 2 4" xfId="3954" xr:uid="{00000000-0005-0000-0000-00004A0F0000}"/>
    <cellStyle name="20% - Accent1 2 2 2 3 2 4 2" xfId="3955" xr:uid="{00000000-0005-0000-0000-00004B0F0000}"/>
    <cellStyle name="20% - Accent1 2 2 2 3 2 5" xfId="3956" xr:uid="{00000000-0005-0000-0000-00004C0F0000}"/>
    <cellStyle name="20% - Accent1 2 2 2 3 3" xfId="3957" xr:uid="{00000000-0005-0000-0000-00004D0F0000}"/>
    <cellStyle name="20% - Accent1 2 2 2 3 3 2" xfId="3958" xr:uid="{00000000-0005-0000-0000-00004E0F0000}"/>
    <cellStyle name="20% - Accent1 2 2 2 3 3 2 2" xfId="3959" xr:uid="{00000000-0005-0000-0000-00004F0F0000}"/>
    <cellStyle name="20% - Accent1 2 2 2 3 3 3" xfId="3960" xr:uid="{00000000-0005-0000-0000-0000500F0000}"/>
    <cellStyle name="20% - Accent1 2 2 2 3 3 3 2" xfId="3961" xr:uid="{00000000-0005-0000-0000-0000510F0000}"/>
    <cellStyle name="20% - Accent1 2 2 2 3 3 4" xfId="3962" xr:uid="{00000000-0005-0000-0000-0000520F0000}"/>
    <cellStyle name="20% - Accent1 2 2 2 3 4" xfId="3963" xr:uid="{00000000-0005-0000-0000-0000530F0000}"/>
    <cellStyle name="20% - Accent1 2 2 2 3 4 2" xfId="3964" xr:uid="{00000000-0005-0000-0000-0000540F0000}"/>
    <cellStyle name="20% - Accent1 2 2 2 3 5" xfId="3965" xr:uid="{00000000-0005-0000-0000-0000550F0000}"/>
    <cellStyle name="20% - Accent1 2 2 2 3 5 2" xfId="3966" xr:uid="{00000000-0005-0000-0000-0000560F0000}"/>
    <cellStyle name="20% - Accent1 2 2 2 3 6" xfId="3967" xr:uid="{00000000-0005-0000-0000-0000570F0000}"/>
    <cellStyle name="20% - Accent1 2 2 2 4" xfId="3968" xr:uid="{00000000-0005-0000-0000-0000580F0000}"/>
    <cellStyle name="20% - Accent1 2 2 2 4 2" xfId="3969" xr:uid="{00000000-0005-0000-0000-0000590F0000}"/>
    <cellStyle name="20% - Accent1 2 2 2 4 2 2" xfId="3970" xr:uid="{00000000-0005-0000-0000-00005A0F0000}"/>
    <cellStyle name="20% - Accent1 2 2 2 4 2 2 2" xfId="3971" xr:uid="{00000000-0005-0000-0000-00005B0F0000}"/>
    <cellStyle name="20% - Accent1 2 2 2 4 2 2 2 2" xfId="3972" xr:uid="{00000000-0005-0000-0000-00005C0F0000}"/>
    <cellStyle name="20% - Accent1 2 2 2 4 2 2 3" xfId="3973" xr:uid="{00000000-0005-0000-0000-00005D0F0000}"/>
    <cellStyle name="20% - Accent1 2 2 2 4 2 2 3 2" xfId="3974" xr:uid="{00000000-0005-0000-0000-00005E0F0000}"/>
    <cellStyle name="20% - Accent1 2 2 2 4 2 2 4" xfId="3975" xr:uid="{00000000-0005-0000-0000-00005F0F0000}"/>
    <cellStyle name="20% - Accent1 2 2 2 4 2 3" xfId="3976" xr:uid="{00000000-0005-0000-0000-0000600F0000}"/>
    <cellStyle name="20% - Accent1 2 2 2 4 2 3 2" xfId="3977" xr:uid="{00000000-0005-0000-0000-0000610F0000}"/>
    <cellStyle name="20% - Accent1 2 2 2 4 2 4" xfId="3978" xr:uid="{00000000-0005-0000-0000-0000620F0000}"/>
    <cellStyle name="20% - Accent1 2 2 2 4 2 4 2" xfId="3979" xr:uid="{00000000-0005-0000-0000-0000630F0000}"/>
    <cellStyle name="20% - Accent1 2 2 2 4 2 5" xfId="3980" xr:uid="{00000000-0005-0000-0000-0000640F0000}"/>
    <cellStyle name="20% - Accent1 2 2 2 4 3" xfId="3981" xr:uid="{00000000-0005-0000-0000-0000650F0000}"/>
    <cellStyle name="20% - Accent1 2 2 2 4 3 2" xfId="3982" xr:uid="{00000000-0005-0000-0000-0000660F0000}"/>
    <cellStyle name="20% - Accent1 2 2 2 4 3 2 2" xfId="3983" xr:uid="{00000000-0005-0000-0000-0000670F0000}"/>
    <cellStyle name="20% - Accent1 2 2 2 4 3 3" xfId="3984" xr:uid="{00000000-0005-0000-0000-0000680F0000}"/>
    <cellStyle name="20% - Accent1 2 2 2 4 3 3 2" xfId="3985" xr:uid="{00000000-0005-0000-0000-0000690F0000}"/>
    <cellStyle name="20% - Accent1 2 2 2 4 3 4" xfId="3986" xr:uid="{00000000-0005-0000-0000-00006A0F0000}"/>
    <cellStyle name="20% - Accent1 2 2 2 4 4" xfId="3987" xr:uid="{00000000-0005-0000-0000-00006B0F0000}"/>
    <cellStyle name="20% - Accent1 2 2 2 4 4 2" xfId="3988" xr:uid="{00000000-0005-0000-0000-00006C0F0000}"/>
    <cellStyle name="20% - Accent1 2 2 2 4 5" xfId="3989" xr:uid="{00000000-0005-0000-0000-00006D0F0000}"/>
    <cellStyle name="20% - Accent1 2 2 2 4 5 2" xfId="3990" xr:uid="{00000000-0005-0000-0000-00006E0F0000}"/>
    <cellStyle name="20% - Accent1 2 2 2 4 6" xfId="3991" xr:uid="{00000000-0005-0000-0000-00006F0F0000}"/>
    <cellStyle name="20% - Accent1 2 2 2 5" xfId="3992" xr:uid="{00000000-0005-0000-0000-0000700F0000}"/>
    <cellStyle name="20% - Accent1 2 2 2 5 2" xfId="3993" xr:uid="{00000000-0005-0000-0000-0000710F0000}"/>
    <cellStyle name="20% - Accent1 2 2 2 5 2 2" xfId="3994" xr:uid="{00000000-0005-0000-0000-0000720F0000}"/>
    <cellStyle name="20% - Accent1 2 2 2 5 2 2 2" xfId="3995" xr:uid="{00000000-0005-0000-0000-0000730F0000}"/>
    <cellStyle name="20% - Accent1 2 2 2 5 2 2 2 2" xfId="3996" xr:uid="{00000000-0005-0000-0000-0000740F0000}"/>
    <cellStyle name="20% - Accent1 2 2 2 5 2 2 3" xfId="3997" xr:uid="{00000000-0005-0000-0000-0000750F0000}"/>
    <cellStyle name="20% - Accent1 2 2 2 5 2 2 3 2" xfId="3998" xr:uid="{00000000-0005-0000-0000-0000760F0000}"/>
    <cellStyle name="20% - Accent1 2 2 2 5 2 2 4" xfId="3999" xr:uid="{00000000-0005-0000-0000-0000770F0000}"/>
    <cellStyle name="20% - Accent1 2 2 2 5 2 3" xfId="4000" xr:uid="{00000000-0005-0000-0000-0000780F0000}"/>
    <cellStyle name="20% - Accent1 2 2 2 5 2 3 2" xfId="4001" xr:uid="{00000000-0005-0000-0000-0000790F0000}"/>
    <cellStyle name="20% - Accent1 2 2 2 5 2 4" xfId="4002" xr:uid="{00000000-0005-0000-0000-00007A0F0000}"/>
    <cellStyle name="20% - Accent1 2 2 2 5 2 4 2" xfId="4003" xr:uid="{00000000-0005-0000-0000-00007B0F0000}"/>
    <cellStyle name="20% - Accent1 2 2 2 5 2 5" xfId="4004" xr:uid="{00000000-0005-0000-0000-00007C0F0000}"/>
    <cellStyle name="20% - Accent1 2 2 2 5 3" xfId="4005" xr:uid="{00000000-0005-0000-0000-00007D0F0000}"/>
    <cellStyle name="20% - Accent1 2 2 2 5 3 2" xfId="4006" xr:uid="{00000000-0005-0000-0000-00007E0F0000}"/>
    <cellStyle name="20% - Accent1 2 2 2 5 3 2 2" xfId="4007" xr:uid="{00000000-0005-0000-0000-00007F0F0000}"/>
    <cellStyle name="20% - Accent1 2 2 2 5 3 3" xfId="4008" xr:uid="{00000000-0005-0000-0000-0000800F0000}"/>
    <cellStyle name="20% - Accent1 2 2 2 5 3 3 2" xfId="4009" xr:uid="{00000000-0005-0000-0000-0000810F0000}"/>
    <cellStyle name="20% - Accent1 2 2 2 5 3 4" xfId="4010" xr:uid="{00000000-0005-0000-0000-0000820F0000}"/>
    <cellStyle name="20% - Accent1 2 2 2 5 4" xfId="4011" xr:uid="{00000000-0005-0000-0000-0000830F0000}"/>
    <cellStyle name="20% - Accent1 2 2 2 5 4 2" xfId="4012" xr:uid="{00000000-0005-0000-0000-0000840F0000}"/>
    <cellStyle name="20% - Accent1 2 2 2 5 5" xfId="4013" xr:uid="{00000000-0005-0000-0000-0000850F0000}"/>
    <cellStyle name="20% - Accent1 2 2 2 5 5 2" xfId="4014" xr:uid="{00000000-0005-0000-0000-0000860F0000}"/>
    <cellStyle name="20% - Accent1 2 2 2 5 6" xfId="4015" xr:uid="{00000000-0005-0000-0000-0000870F0000}"/>
    <cellStyle name="20% - Accent1 2 2 2 6" xfId="4016" xr:uid="{00000000-0005-0000-0000-0000880F0000}"/>
    <cellStyle name="20% - Accent1 2 2 2 6 2" xfId="4017" xr:uid="{00000000-0005-0000-0000-0000890F0000}"/>
    <cellStyle name="20% - Accent1 2 2 2 6 2 2" xfId="4018" xr:uid="{00000000-0005-0000-0000-00008A0F0000}"/>
    <cellStyle name="20% - Accent1 2 2 2 6 2 2 2" xfId="4019" xr:uid="{00000000-0005-0000-0000-00008B0F0000}"/>
    <cellStyle name="20% - Accent1 2 2 2 6 2 2 2 2" xfId="4020" xr:uid="{00000000-0005-0000-0000-00008C0F0000}"/>
    <cellStyle name="20% - Accent1 2 2 2 6 2 2 3" xfId="4021" xr:uid="{00000000-0005-0000-0000-00008D0F0000}"/>
    <cellStyle name="20% - Accent1 2 2 2 6 2 2 3 2" xfId="4022" xr:uid="{00000000-0005-0000-0000-00008E0F0000}"/>
    <cellStyle name="20% - Accent1 2 2 2 6 2 2 4" xfId="4023" xr:uid="{00000000-0005-0000-0000-00008F0F0000}"/>
    <cellStyle name="20% - Accent1 2 2 2 6 2 3" xfId="4024" xr:uid="{00000000-0005-0000-0000-0000900F0000}"/>
    <cellStyle name="20% - Accent1 2 2 2 6 2 3 2" xfId="4025" xr:uid="{00000000-0005-0000-0000-0000910F0000}"/>
    <cellStyle name="20% - Accent1 2 2 2 6 2 4" xfId="4026" xr:uid="{00000000-0005-0000-0000-0000920F0000}"/>
    <cellStyle name="20% - Accent1 2 2 2 6 2 4 2" xfId="4027" xr:uid="{00000000-0005-0000-0000-0000930F0000}"/>
    <cellStyle name="20% - Accent1 2 2 2 6 2 5" xfId="4028" xr:uid="{00000000-0005-0000-0000-0000940F0000}"/>
    <cellStyle name="20% - Accent1 2 2 2 6 3" xfId="4029" xr:uid="{00000000-0005-0000-0000-0000950F0000}"/>
    <cellStyle name="20% - Accent1 2 2 2 6 3 2" xfId="4030" xr:uid="{00000000-0005-0000-0000-0000960F0000}"/>
    <cellStyle name="20% - Accent1 2 2 2 6 3 2 2" xfId="4031" xr:uid="{00000000-0005-0000-0000-0000970F0000}"/>
    <cellStyle name="20% - Accent1 2 2 2 6 3 3" xfId="4032" xr:uid="{00000000-0005-0000-0000-0000980F0000}"/>
    <cellStyle name="20% - Accent1 2 2 2 6 3 3 2" xfId="4033" xr:uid="{00000000-0005-0000-0000-0000990F0000}"/>
    <cellStyle name="20% - Accent1 2 2 2 6 3 4" xfId="4034" xr:uid="{00000000-0005-0000-0000-00009A0F0000}"/>
    <cellStyle name="20% - Accent1 2 2 2 6 4" xfId="4035" xr:uid="{00000000-0005-0000-0000-00009B0F0000}"/>
    <cellStyle name="20% - Accent1 2 2 2 6 4 2" xfId="4036" xr:uid="{00000000-0005-0000-0000-00009C0F0000}"/>
    <cellStyle name="20% - Accent1 2 2 2 6 5" xfId="4037" xr:uid="{00000000-0005-0000-0000-00009D0F0000}"/>
    <cellStyle name="20% - Accent1 2 2 2 6 5 2" xfId="4038" xr:uid="{00000000-0005-0000-0000-00009E0F0000}"/>
    <cellStyle name="20% - Accent1 2 2 2 6 6" xfId="4039" xr:uid="{00000000-0005-0000-0000-00009F0F0000}"/>
    <cellStyle name="20% - Accent1 2 2 2 7" xfId="4040" xr:uid="{00000000-0005-0000-0000-0000A00F0000}"/>
    <cellStyle name="20% - Accent1 2 2 2 7 2" xfId="4041" xr:uid="{00000000-0005-0000-0000-0000A10F0000}"/>
    <cellStyle name="20% - Accent1 2 2 2 7 2 2" xfId="4042" xr:uid="{00000000-0005-0000-0000-0000A20F0000}"/>
    <cellStyle name="20% - Accent1 2 2 2 7 2 2 2" xfId="4043" xr:uid="{00000000-0005-0000-0000-0000A30F0000}"/>
    <cellStyle name="20% - Accent1 2 2 2 7 2 2 2 2" xfId="4044" xr:uid="{00000000-0005-0000-0000-0000A40F0000}"/>
    <cellStyle name="20% - Accent1 2 2 2 7 2 2 3" xfId="4045" xr:uid="{00000000-0005-0000-0000-0000A50F0000}"/>
    <cellStyle name="20% - Accent1 2 2 2 7 2 2 3 2" xfId="4046" xr:uid="{00000000-0005-0000-0000-0000A60F0000}"/>
    <cellStyle name="20% - Accent1 2 2 2 7 2 2 4" xfId="4047" xr:uid="{00000000-0005-0000-0000-0000A70F0000}"/>
    <cellStyle name="20% - Accent1 2 2 2 7 2 3" xfId="4048" xr:uid="{00000000-0005-0000-0000-0000A80F0000}"/>
    <cellStyle name="20% - Accent1 2 2 2 7 2 3 2" xfId="4049" xr:uid="{00000000-0005-0000-0000-0000A90F0000}"/>
    <cellStyle name="20% - Accent1 2 2 2 7 2 4" xfId="4050" xr:uid="{00000000-0005-0000-0000-0000AA0F0000}"/>
    <cellStyle name="20% - Accent1 2 2 2 7 2 4 2" xfId="4051" xr:uid="{00000000-0005-0000-0000-0000AB0F0000}"/>
    <cellStyle name="20% - Accent1 2 2 2 7 2 5" xfId="4052" xr:uid="{00000000-0005-0000-0000-0000AC0F0000}"/>
    <cellStyle name="20% - Accent1 2 2 2 7 3" xfId="4053" xr:uid="{00000000-0005-0000-0000-0000AD0F0000}"/>
    <cellStyle name="20% - Accent1 2 2 2 7 3 2" xfId="4054" xr:uid="{00000000-0005-0000-0000-0000AE0F0000}"/>
    <cellStyle name="20% - Accent1 2 2 2 7 3 2 2" xfId="4055" xr:uid="{00000000-0005-0000-0000-0000AF0F0000}"/>
    <cellStyle name="20% - Accent1 2 2 2 7 3 3" xfId="4056" xr:uid="{00000000-0005-0000-0000-0000B00F0000}"/>
    <cellStyle name="20% - Accent1 2 2 2 7 3 3 2" xfId="4057" xr:uid="{00000000-0005-0000-0000-0000B10F0000}"/>
    <cellStyle name="20% - Accent1 2 2 2 7 3 4" xfId="4058" xr:uid="{00000000-0005-0000-0000-0000B20F0000}"/>
    <cellStyle name="20% - Accent1 2 2 2 7 4" xfId="4059" xr:uid="{00000000-0005-0000-0000-0000B30F0000}"/>
    <cellStyle name="20% - Accent1 2 2 2 7 4 2" xfId="4060" xr:uid="{00000000-0005-0000-0000-0000B40F0000}"/>
    <cellStyle name="20% - Accent1 2 2 2 7 5" xfId="4061" xr:uid="{00000000-0005-0000-0000-0000B50F0000}"/>
    <cellStyle name="20% - Accent1 2 2 2 7 5 2" xfId="4062" xr:uid="{00000000-0005-0000-0000-0000B60F0000}"/>
    <cellStyle name="20% - Accent1 2 2 2 7 6" xfId="4063" xr:uid="{00000000-0005-0000-0000-0000B70F0000}"/>
    <cellStyle name="20% - Accent1 2 2 2 8" xfId="4064" xr:uid="{00000000-0005-0000-0000-0000B80F0000}"/>
    <cellStyle name="20% - Accent1 2 2 2 8 2" xfId="4065" xr:uid="{00000000-0005-0000-0000-0000B90F0000}"/>
    <cellStyle name="20% - Accent1 2 2 2 8 2 2" xfId="4066" xr:uid="{00000000-0005-0000-0000-0000BA0F0000}"/>
    <cellStyle name="20% - Accent1 2 2 2 8 2 2 2" xfId="4067" xr:uid="{00000000-0005-0000-0000-0000BB0F0000}"/>
    <cellStyle name="20% - Accent1 2 2 2 8 2 3" xfId="4068" xr:uid="{00000000-0005-0000-0000-0000BC0F0000}"/>
    <cellStyle name="20% - Accent1 2 2 2 8 2 3 2" xfId="4069" xr:uid="{00000000-0005-0000-0000-0000BD0F0000}"/>
    <cellStyle name="20% - Accent1 2 2 2 8 2 4" xfId="4070" xr:uid="{00000000-0005-0000-0000-0000BE0F0000}"/>
    <cellStyle name="20% - Accent1 2 2 2 8 3" xfId="4071" xr:uid="{00000000-0005-0000-0000-0000BF0F0000}"/>
    <cellStyle name="20% - Accent1 2 2 2 8 3 2" xfId="4072" xr:uid="{00000000-0005-0000-0000-0000C00F0000}"/>
    <cellStyle name="20% - Accent1 2 2 2 8 4" xfId="4073" xr:uid="{00000000-0005-0000-0000-0000C10F0000}"/>
    <cellStyle name="20% - Accent1 2 2 2 8 4 2" xfId="4074" xr:uid="{00000000-0005-0000-0000-0000C20F0000}"/>
    <cellStyle name="20% - Accent1 2 2 2 8 5" xfId="4075" xr:uid="{00000000-0005-0000-0000-0000C30F0000}"/>
    <cellStyle name="20% - Accent1 2 2 2 9" xfId="4076" xr:uid="{00000000-0005-0000-0000-0000C40F0000}"/>
    <cellStyle name="20% - Accent1 2 2 2 9 2" xfId="4077" xr:uid="{00000000-0005-0000-0000-0000C50F0000}"/>
    <cellStyle name="20% - Accent1 2 2 2 9 2 2" xfId="4078" xr:uid="{00000000-0005-0000-0000-0000C60F0000}"/>
    <cellStyle name="20% - Accent1 2 2 2 9 3" xfId="4079" xr:uid="{00000000-0005-0000-0000-0000C70F0000}"/>
    <cellStyle name="20% - Accent1 2 2 2 9 3 2" xfId="4080" xr:uid="{00000000-0005-0000-0000-0000C80F0000}"/>
    <cellStyle name="20% - Accent1 2 2 2 9 4" xfId="4081" xr:uid="{00000000-0005-0000-0000-0000C90F0000}"/>
    <cellStyle name="20% - Accent1 2 2 3" xfId="4082" xr:uid="{00000000-0005-0000-0000-0000CA0F0000}"/>
    <cellStyle name="20% - Accent1 2 2 3 10" xfId="4083" xr:uid="{00000000-0005-0000-0000-0000CB0F0000}"/>
    <cellStyle name="20% - Accent1 2 2 3 10 2" xfId="4084" xr:uid="{00000000-0005-0000-0000-0000CC0F0000}"/>
    <cellStyle name="20% - Accent1 2 2 3 11" xfId="4085" xr:uid="{00000000-0005-0000-0000-0000CD0F0000}"/>
    <cellStyle name="20% - Accent1 2 2 3 11 2" xfId="4086" xr:uid="{00000000-0005-0000-0000-0000CE0F0000}"/>
    <cellStyle name="20% - Accent1 2 2 3 12" xfId="4087" xr:uid="{00000000-0005-0000-0000-0000CF0F0000}"/>
    <cellStyle name="20% - Accent1 2 2 3 2" xfId="4088" xr:uid="{00000000-0005-0000-0000-0000D00F0000}"/>
    <cellStyle name="20% - Accent1 2 2 3 2 2" xfId="4089" xr:uid="{00000000-0005-0000-0000-0000D10F0000}"/>
    <cellStyle name="20% - Accent1 2 2 3 2 2 2" xfId="4090" xr:uid="{00000000-0005-0000-0000-0000D20F0000}"/>
    <cellStyle name="20% - Accent1 2 2 3 2 2 2 2" xfId="4091" xr:uid="{00000000-0005-0000-0000-0000D30F0000}"/>
    <cellStyle name="20% - Accent1 2 2 3 2 2 2 2 2" xfId="4092" xr:uid="{00000000-0005-0000-0000-0000D40F0000}"/>
    <cellStyle name="20% - Accent1 2 2 3 2 2 2 3" xfId="4093" xr:uid="{00000000-0005-0000-0000-0000D50F0000}"/>
    <cellStyle name="20% - Accent1 2 2 3 2 2 2 3 2" xfId="4094" xr:uid="{00000000-0005-0000-0000-0000D60F0000}"/>
    <cellStyle name="20% - Accent1 2 2 3 2 2 2 4" xfId="4095" xr:uid="{00000000-0005-0000-0000-0000D70F0000}"/>
    <cellStyle name="20% - Accent1 2 2 3 2 2 3" xfId="4096" xr:uid="{00000000-0005-0000-0000-0000D80F0000}"/>
    <cellStyle name="20% - Accent1 2 2 3 2 2 3 2" xfId="4097" xr:uid="{00000000-0005-0000-0000-0000D90F0000}"/>
    <cellStyle name="20% - Accent1 2 2 3 2 2 4" xfId="4098" xr:uid="{00000000-0005-0000-0000-0000DA0F0000}"/>
    <cellStyle name="20% - Accent1 2 2 3 2 2 4 2" xfId="4099" xr:uid="{00000000-0005-0000-0000-0000DB0F0000}"/>
    <cellStyle name="20% - Accent1 2 2 3 2 2 5" xfId="4100" xr:uid="{00000000-0005-0000-0000-0000DC0F0000}"/>
    <cellStyle name="20% - Accent1 2 2 3 2 3" xfId="4101" xr:uid="{00000000-0005-0000-0000-0000DD0F0000}"/>
    <cellStyle name="20% - Accent1 2 2 3 2 3 2" xfId="4102" xr:uid="{00000000-0005-0000-0000-0000DE0F0000}"/>
    <cellStyle name="20% - Accent1 2 2 3 2 3 2 2" xfId="4103" xr:uid="{00000000-0005-0000-0000-0000DF0F0000}"/>
    <cellStyle name="20% - Accent1 2 2 3 2 3 3" xfId="4104" xr:uid="{00000000-0005-0000-0000-0000E00F0000}"/>
    <cellStyle name="20% - Accent1 2 2 3 2 3 3 2" xfId="4105" xr:uid="{00000000-0005-0000-0000-0000E10F0000}"/>
    <cellStyle name="20% - Accent1 2 2 3 2 3 4" xfId="4106" xr:uid="{00000000-0005-0000-0000-0000E20F0000}"/>
    <cellStyle name="20% - Accent1 2 2 3 2 4" xfId="4107" xr:uid="{00000000-0005-0000-0000-0000E30F0000}"/>
    <cellStyle name="20% - Accent1 2 2 3 2 4 2" xfId="4108" xr:uid="{00000000-0005-0000-0000-0000E40F0000}"/>
    <cellStyle name="20% - Accent1 2 2 3 2 5" xfId="4109" xr:uid="{00000000-0005-0000-0000-0000E50F0000}"/>
    <cellStyle name="20% - Accent1 2 2 3 2 5 2" xfId="4110" xr:uid="{00000000-0005-0000-0000-0000E60F0000}"/>
    <cellStyle name="20% - Accent1 2 2 3 2 6" xfId="4111" xr:uid="{00000000-0005-0000-0000-0000E70F0000}"/>
    <cellStyle name="20% - Accent1 2 2 3 3" xfId="4112" xr:uid="{00000000-0005-0000-0000-0000E80F0000}"/>
    <cellStyle name="20% - Accent1 2 2 3 3 2" xfId="4113" xr:uid="{00000000-0005-0000-0000-0000E90F0000}"/>
    <cellStyle name="20% - Accent1 2 2 3 3 2 2" xfId="4114" xr:uid="{00000000-0005-0000-0000-0000EA0F0000}"/>
    <cellStyle name="20% - Accent1 2 2 3 3 2 2 2" xfId="4115" xr:uid="{00000000-0005-0000-0000-0000EB0F0000}"/>
    <cellStyle name="20% - Accent1 2 2 3 3 2 2 2 2" xfId="4116" xr:uid="{00000000-0005-0000-0000-0000EC0F0000}"/>
    <cellStyle name="20% - Accent1 2 2 3 3 2 2 3" xfId="4117" xr:uid="{00000000-0005-0000-0000-0000ED0F0000}"/>
    <cellStyle name="20% - Accent1 2 2 3 3 2 2 3 2" xfId="4118" xr:uid="{00000000-0005-0000-0000-0000EE0F0000}"/>
    <cellStyle name="20% - Accent1 2 2 3 3 2 2 4" xfId="4119" xr:uid="{00000000-0005-0000-0000-0000EF0F0000}"/>
    <cellStyle name="20% - Accent1 2 2 3 3 2 3" xfId="4120" xr:uid="{00000000-0005-0000-0000-0000F00F0000}"/>
    <cellStyle name="20% - Accent1 2 2 3 3 2 3 2" xfId="4121" xr:uid="{00000000-0005-0000-0000-0000F10F0000}"/>
    <cellStyle name="20% - Accent1 2 2 3 3 2 4" xfId="4122" xr:uid="{00000000-0005-0000-0000-0000F20F0000}"/>
    <cellStyle name="20% - Accent1 2 2 3 3 2 4 2" xfId="4123" xr:uid="{00000000-0005-0000-0000-0000F30F0000}"/>
    <cellStyle name="20% - Accent1 2 2 3 3 2 5" xfId="4124" xr:uid="{00000000-0005-0000-0000-0000F40F0000}"/>
    <cellStyle name="20% - Accent1 2 2 3 3 3" xfId="4125" xr:uid="{00000000-0005-0000-0000-0000F50F0000}"/>
    <cellStyle name="20% - Accent1 2 2 3 3 3 2" xfId="4126" xr:uid="{00000000-0005-0000-0000-0000F60F0000}"/>
    <cellStyle name="20% - Accent1 2 2 3 3 3 2 2" xfId="4127" xr:uid="{00000000-0005-0000-0000-0000F70F0000}"/>
    <cellStyle name="20% - Accent1 2 2 3 3 3 3" xfId="4128" xr:uid="{00000000-0005-0000-0000-0000F80F0000}"/>
    <cellStyle name="20% - Accent1 2 2 3 3 3 3 2" xfId="4129" xr:uid="{00000000-0005-0000-0000-0000F90F0000}"/>
    <cellStyle name="20% - Accent1 2 2 3 3 3 4" xfId="4130" xr:uid="{00000000-0005-0000-0000-0000FA0F0000}"/>
    <cellStyle name="20% - Accent1 2 2 3 3 4" xfId="4131" xr:uid="{00000000-0005-0000-0000-0000FB0F0000}"/>
    <cellStyle name="20% - Accent1 2 2 3 3 4 2" xfId="4132" xr:uid="{00000000-0005-0000-0000-0000FC0F0000}"/>
    <cellStyle name="20% - Accent1 2 2 3 3 5" xfId="4133" xr:uid="{00000000-0005-0000-0000-0000FD0F0000}"/>
    <cellStyle name="20% - Accent1 2 2 3 3 5 2" xfId="4134" xr:uid="{00000000-0005-0000-0000-0000FE0F0000}"/>
    <cellStyle name="20% - Accent1 2 2 3 3 6" xfId="4135" xr:uid="{00000000-0005-0000-0000-0000FF0F0000}"/>
    <cellStyle name="20% - Accent1 2 2 3 4" xfId="4136" xr:uid="{00000000-0005-0000-0000-000000100000}"/>
    <cellStyle name="20% - Accent1 2 2 3 4 2" xfId="4137" xr:uid="{00000000-0005-0000-0000-000001100000}"/>
    <cellStyle name="20% - Accent1 2 2 3 4 2 2" xfId="4138" xr:uid="{00000000-0005-0000-0000-000002100000}"/>
    <cellStyle name="20% - Accent1 2 2 3 4 2 2 2" xfId="4139" xr:uid="{00000000-0005-0000-0000-000003100000}"/>
    <cellStyle name="20% - Accent1 2 2 3 4 2 2 2 2" xfId="4140" xr:uid="{00000000-0005-0000-0000-000004100000}"/>
    <cellStyle name="20% - Accent1 2 2 3 4 2 2 3" xfId="4141" xr:uid="{00000000-0005-0000-0000-000005100000}"/>
    <cellStyle name="20% - Accent1 2 2 3 4 2 2 3 2" xfId="4142" xr:uid="{00000000-0005-0000-0000-000006100000}"/>
    <cellStyle name="20% - Accent1 2 2 3 4 2 2 4" xfId="4143" xr:uid="{00000000-0005-0000-0000-000007100000}"/>
    <cellStyle name="20% - Accent1 2 2 3 4 2 3" xfId="4144" xr:uid="{00000000-0005-0000-0000-000008100000}"/>
    <cellStyle name="20% - Accent1 2 2 3 4 2 3 2" xfId="4145" xr:uid="{00000000-0005-0000-0000-000009100000}"/>
    <cellStyle name="20% - Accent1 2 2 3 4 2 4" xfId="4146" xr:uid="{00000000-0005-0000-0000-00000A100000}"/>
    <cellStyle name="20% - Accent1 2 2 3 4 2 4 2" xfId="4147" xr:uid="{00000000-0005-0000-0000-00000B100000}"/>
    <cellStyle name="20% - Accent1 2 2 3 4 2 5" xfId="4148" xr:uid="{00000000-0005-0000-0000-00000C100000}"/>
    <cellStyle name="20% - Accent1 2 2 3 4 3" xfId="4149" xr:uid="{00000000-0005-0000-0000-00000D100000}"/>
    <cellStyle name="20% - Accent1 2 2 3 4 3 2" xfId="4150" xr:uid="{00000000-0005-0000-0000-00000E100000}"/>
    <cellStyle name="20% - Accent1 2 2 3 4 3 2 2" xfId="4151" xr:uid="{00000000-0005-0000-0000-00000F100000}"/>
    <cellStyle name="20% - Accent1 2 2 3 4 3 3" xfId="4152" xr:uid="{00000000-0005-0000-0000-000010100000}"/>
    <cellStyle name="20% - Accent1 2 2 3 4 3 3 2" xfId="4153" xr:uid="{00000000-0005-0000-0000-000011100000}"/>
    <cellStyle name="20% - Accent1 2 2 3 4 3 4" xfId="4154" xr:uid="{00000000-0005-0000-0000-000012100000}"/>
    <cellStyle name="20% - Accent1 2 2 3 4 4" xfId="4155" xr:uid="{00000000-0005-0000-0000-000013100000}"/>
    <cellStyle name="20% - Accent1 2 2 3 4 4 2" xfId="4156" xr:uid="{00000000-0005-0000-0000-000014100000}"/>
    <cellStyle name="20% - Accent1 2 2 3 4 5" xfId="4157" xr:uid="{00000000-0005-0000-0000-000015100000}"/>
    <cellStyle name="20% - Accent1 2 2 3 4 5 2" xfId="4158" xr:uid="{00000000-0005-0000-0000-000016100000}"/>
    <cellStyle name="20% - Accent1 2 2 3 4 6" xfId="4159" xr:uid="{00000000-0005-0000-0000-000017100000}"/>
    <cellStyle name="20% - Accent1 2 2 3 5" xfId="4160" xr:uid="{00000000-0005-0000-0000-000018100000}"/>
    <cellStyle name="20% - Accent1 2 2 3 5 2" xfId="4161" xr:uid="{00000000-0005-0000-0000-000019100000}"/>
    <cellStyle name="20% - Accent1 2 2 3 5 2 2" xfId="4162" xr:uid="{00000000-0005-0000-0000-00001A100000}"/>
    <cellStyle name="20% - Accent1 2 2 3 5 2 2 2" xfId="4163" xr:uid="{00000000-0005-0000-0000-00001B100000}"/>
    <cellStyle name="20% - Accent1 2 2 3 5 2 2 2 2" xfId="4164" xr:uid="{00000000-0005-0000-0000-00001C100000}"/>
    <cellStyle name="20% - Accent1 2 2 3 5 2 2 3" xfId="4165" xr:uid="{00000000-0005-0000-0000-00001D100000}"/>
    <cellStyle name="20% - Accent1 2 2 3 5 2 2 3 2" xfId="4166" xr:uid="{00000000-0005-0000-0000-00001E100000}"/>
    <cellStyle name="20% - Accent1 2 2 3 5 2 2 4" xfId="4167" xr:uid="{00000000-0005-0000-0000-00001F100000}"/>
    <cellStyle name="20% - Accent1 2 2 3 5 2 3" xfId="4168" xr:uid="{00000000-0005-0000-0000-000020100000}"/>
    <cellStyle name="20% - Accent1 2 2 3 5 2 3 2" xfId="4169" xr:uid="{00000000-0005-0000-0000-000021100000}"/>
    <cellStyle name="20% - Accent1 2 2 3 5 2 4" xfId="4170" xr:uid="{00000000-0005-0000-0000-000022100000}"/>
    <cellStyle name="20% - Accent1 2 2 3 5 2 4 2" xfId="4171" xr:uid="{00000000-0005-0000-0000-000023100000}"/>
    <cellStyle name="20% - Accent1 2 2 3 5 2 5" xfId="4172" xr:uid="{00000000-0005-0000-0000-000024100000}"/>
    <cellStyle name="20% - Accent1 2 2 3 5 3" xfId="4173" xr:uid="{00000000-0005-0000-0000-000025100000}"/>
    <cellStyle name="20% - Accent1 2 2 3 5 3 2" xfId="4174" xr:uid="{00000000-0005-0000-0000-000026100000}"/>
    <cellStyle name="20% - Accent1 2 2 3 5 3 2 2" xfId="4175" xr:uid="{00000000-0005-0000-0000-000027100000}"/>
    <cellStyle name="20% - Accent1 2 2 3 5 3 3" xfId="4176" xr:uid="{00000000-0005-0000-0000-000028100000}"/>
    <cellStyle name="20% - Accent1 2 2 3 5 3 3 2" xfId="4177" xr:uid="{00000000-0005-0000-0000-000029100000}"/>
    <cellStyle name="20% - Accent1 2 2 3 5 3 4" xfId="4178" xr:uid="{00000000-0005-0000-0000-00002A100000}"/>
    <cellStyle name="20% - Accent1 2 2 3 5 4" xfId="4179" xr:uid="{00000000-0005-0000-0000-00002B100000}"/>
    <cellStyle name="20% - Accent1 2 2 3 5 4 2" xfId="4180" xr:uid="{00000000-0005-0000-0000-00002C100000}"/>
    <cellStyle name="20% - Accent1 2 2 3 5 5" xfId="4181" xr:uid="{00000000-0005-0000-0000-00002D100000}"/>
    <cellStyle name="20% - Accent1 2 2 3 5 5 2" xfId="4182" xr:uid="{00000000-0005-0000-0000-00002E100000}"/>
    <cellStyle name="20% - Accent1 2 2 3 5 6" xfId="4183" xr:uid="{00000000-0005-0000-0000-00002F100000}"/>
    <cellStyle name="20% - Accent1 2 2 3 6" xfId="4184" xr:uid="{00000000-0005-0000-0000-000030100000}"/>
    <cellStyle name="20% - Accent1 2 2 3 6 2" xfId="4185" xr:uid="{00000000-0005-0000-0000-000031100000}"/>
    <cellStyle name="20% - Accent1 2 2 3 6 2 2" xfId="4186" xr:uid="{00000000-0005-0000-0000-000032100000}"/>
    <cellStyle name="20% - Accent1 2 2 3 6 2 2 2" xfId="4187" xr:uid="{00000000-0005-0000-0000-000033100000}"/>
    <cellStyle name="20% - Accent1 2 2 3 6 2 2 2 2" xfId="4188" xr:uid="{00000000-0005-0000-0000-000034100000}"/>
    <cellStyle name="20% - Accent1 2 2 3 6 2 2 3" xfId="4189" xr:uid="{00000000-0005-0000-0000-000035100000}"/>
    <cellStyle name="20% - Accent1 2 2 3 6 2 2 3 2" xfId="4190" xr:uid="{00000000-0005-0000-0000-000036100000}"/>
    <cellStyle name="20% - Accent1 2 2 3 6 2 2 4" xfId="4191" xr:uid="{00000000-0005-0000-0000-000037100000}"/>
    <cellStyle name="20% - Accent1 2 2 3 6 2 3" xfId="4192" xr:uid="{00000000-0005-0000-0000-000038100000}"/>
    <cellStyle name="20% - Accent1 2 2 3 6 2 3 2" xfId="4193" xr:uid="{00000000-0005-0000-0000-000039100000}"/>
    <cellStyle name="20% - Accent1 2 2 3 6 2 4" xfId="4194" xr:uid="{00000000-0005-0000-0000-00003A100000}"/>
    <cellStyle name="20% - Accent1 2 2 3 6 2 4 2" xfId="4195" xr:uid="{00000000-0005-0000-0000-00003B100000}"/>
    <cellStyle name="20% - Accent1 2 2 3 6 2 5" xfId="4196" xr:uid="{00000000-0005-0000-0000-00003C100000}"/>
    <cellStyle name="20% - Accent1 2 2 3 6 3" xfId="4197" xr:uid="{00000000-0005-0000-0000-00003D100000}"/>
    <cellStyle name="20% - Accent1 2 2 3 6 3 2" xfId="4198" xr:uid="{00000000-0005-0000-0000-00003E100000}"/>
    <cellStyle name="20% - Accent1 2 2 3 6 3 2 2" xfId="4199" xr:uid="{00000000-0005-0000-0000-00003F100000}"/>
    <cellStyle name="20% - Accent1 2 2 3 6 3 3" xfId="4200" xr:uid="{00000000-0005-0000-0000-000040100000}"/>
    <cellStyle name="20% - Accent1 2 2 3 6 3 3 2" xfId="4201" xr:uid="{00000000-0005-0000-0000-000041100000}"/>
    <cellStyle name="20% - Accent1 2 2 3 6 3 4" xfId="4202" xr:uid="{00000000-0005-0000-0000-000042100000}"/>
    <cellStyle name="20% - Accent1 2 2 3 6 4" xfId="4203" xr:uid="{00000000-0005-0000-0000-000043100000}"/>
    <cellStyle name="20% - Accent1 2 2 3 6 4 2" xfId="4204" xr:uid="{00000000-0005-0000-0000-000044100000}"/>
    <cellStyle name="20% - Accent1 2 2 3 6 5" xfId="4205" xr:uid="{00000000-0005-0000-0000-000045100000}"/>
    <cellStyle name="20% - Accent1 2 2 3 6 5 2" xfId="4206" xr:uid="{00000000-0005-0000-0000-000046100000}"/>
    <cellStyle name="20% - Accent1 2 2 3 6 6" xfId="4207" xr:uid="{00000000-0005-0000-0000-000047100000}"/>
    <cellStyle name="20% - Accent1 2 2 3 7" xfId="4208" xr:uid="{00000000-0005-0000-0000-000048100000}"/>
    <cellStyle name="20% - Accent1 2 2 3 7 2" xfId="4209" xr:uid="{00000000-0005-0000-0000-000049100000}"/>
    <cellStyle name="20% - Accent1 2 2 3 7 2 2" xfId="4210" xr:uid="{00000000-0005-0000-0000-00004A100000}"/>
    <cellStyle name="20% - Accent1 2 2 3 7 2 2 2" xfId="4211" xr:uid="{00000000-0005-0000-0000-00004B100000}"/>
    <cellStyle name="20% - Accent1 2 2 3 7 2 3" xfId="4212" xr:uid="{00000000-0005-0000-0000-00004C100000}"/>
    <cellStyle name="20% - Accent1 2 2 3 7 2 3 2" xfId="4213" xr:uid="{00000000-0005-0000-0000-00004D100000}"/>
    <cellStyle name="20% - Accent1 2 2 3 7 2 4" xfId="4214" xr:uid="{00000000-0005-0000-0000-00004E100000}"/>
    <cellStyle name="20% - Accent1 2 2 3 7 3" xfId="4215" xr:uid="{00000000-0005-0000-0000-00004F100000}"/>
    <cellStyle name="20% - Accent1 2 2 3 7 3 2" xfId="4216" xr:uid="{00000000-0005-0000-0000-000050100000}"/>
    <cellStyle name="20% - Accent1 2 2 3 7 4" xfId="4217" xr:uid="{00000000-0005-0000-0000-000051100000}"/>
    <cellStyle name="20% - Accent1 2 2 3 7 4 2" xfId="4218" xr:uid="{00000000-0005-0000-0000-000052100000}"/>
    <cellStyle name="20% - Accent1 2 2 3 7 5" xfId="4219" xr:uid="{00000000-0005-0000-0000-000053100000}"/>
    <cellStyle name="20% - Accent1 2 2 3 8" xfId="4220" xr:uid="{00000000-0005-0000-0000-000054100000}"/>
    <cellStyle name="20% - Accent1 2 2 3 8 2" xfId="4221" xr:uid="{00000000-0005-0000-0000-000055100000}"/>
    <cellStyle name="20% - Accent1 2 2 3 8 2 2" xfId="4222" xr:uid="{00000000-0005-0000-0000-000056100000}"/>
    <cellStyle name="20% - Accent1 2 2 3 8 3" xfId="4223" xr:uid="{00000000-0005-0000-0000-000057100000}"/>
    <cellStyle name="20% - Accent1 2 2 3 8 3 2" xfId="4224" xr:uid="{00000000-0005-0000-0000-000058100000}"/>
    <cellStyle name="20% - Accent1 2 2 3 8 4" xfId="4225" xr:uid="{00000000-0005-0000-0000-000059100000}"/>
    <cellStyle name="20% - Accent1 2 2 3 9" xfId="4226" xr:uid="{00000000-0005-0000-0000-00005A100000}"/>
    <cellStyle name="20% - Accent1 2 2 3 9 2" xfId="4227" xr:uid="{00000000-0005-0000-0000-00005B100000}"/>
    <cellStyle name="20% - Accent1 2 2 3 9 2 2" xfId="4228" xr:uid="{00000000-0005-0000-0000-00005C100000}"/>
    <cellStyle name="20% - Accent1 2 2 3 9 3" xfId="4229" xr:uid="{00000000-0005-0000-0000-00005D100000}"/>
    <cellStyle name="20% - Accent1 2 2 3 9 3 2" xfId="4230" xr:uid="{00000000-0005-0000-0000-00005E100000}"/>
    <cellStyle name="20% - Accent1 2 2 3 9 4" xfId="4231" xr:uid="{00000000-0005-0000-0000-00005F100000}"/>
    <cellStyle name="20% - Accent1 2 2 4" xfId="4232" xr:uid="{00000000-0005-0000-0000-000060100000}"/>
    <cellStyle name="20% - Accent1 2 2 4 2" xfId="4233" xr:uid="{00000000-0005-0000-0000-000061100000}"/>
    <cellStyle name="20% - Accent1 2 2 4 2 2" xfId="4234" xr:uid="{00000000-0005-0000-0000-000062100000}"/>
    <cellStyle name="20% - Accent1 2 2 4 2 2 2" xfId="4235" xr:uid="{00000000-0005-0000-0000-000063100000}"/>
    <cellStyle name="20% - Accent1 2 2 4 2 2 2 2" xfId="4236" xr:uid="{00000000-0005-0000-0000-000064100000}"/>
    <cellStyle name="20% - Accent1 2 2 4 2 2 3" xfId="4237" xr:uid="{00000000-0005-0000-0000-000065100000}"/>
    <cellStyle name="20% - Accent1 2 2 4 2 2 3 2" xfId="4238" xr:uid="{00000000-0005-0000-0000-000066100000}"/>
    <cellStyle name="20% - Accent1 2 2 4 2 2 4" xfId="4239" xr:uid="{00000000-0005-0000-0000-000067100000}"/>
    <cellStyle name="20% - Accent1 2 2 4 2 3" xfId="4240" xr:uid="{00000000-0005-0000-0000-000068100000}"/>
    <cellStyle name="20% - Accent1 2 2 4 2 3 2" xfId="4241" xr:uid="{00000000-0005-0000-0000-000069100000}"/>
    <cellStyle name="20% - Accent1 2 2 4 2 4" xfId="4242" xr:uid="{00000000-0005-0000-0000-00006A100000}"/>
    <cellStyle name="20% - Accent1 2 2 4 2 4 2" xfId="4243" xr:uid="{00000000-0005-0000-0000-00006B100000}"/>
    <cellStyle name="20% - Accent1 2 2 4 2 5" xfId="4244" xr:uid="{00000000-0005-0000-0000-00006C100000}"/>
    <cellStyle name="20% - Accent1 2 2 4 3" xfId="4245" xr:uid="{00000000-0005-0000-0000-00006D100000}"/>
    <cellStyle name="20% - Accent1 2 2 4 3 2" xfId="4246" xr:uid="{00000000-0005-0000-0000-00006E100000}"/>
    <cellStyle name="20% - Accent1 2 2 4 3 2 2" xfId="4247" xr:uid="{00000000-0005-0000-0000-00006F100000}"/>
    <cellStyle name="20% - Accent1 2 2 4 3 3" xfId="4248" xr:uid="{00000000-0005-0000-0000-000070100000}"/>
    <cellStyle name="20% - Accent1 2 2 4 3 3 2" xfId="4249" xr:uid="{00000000-0005-0000-0000-000071100000}"/>
    <cellStyle name="20% - Accent1 2 2 4 3 4" xfId="4250" xr:uid="{00000000-0005-0000-0000-000072100000}"/>
    <cellStyle name="20% - Accent1 2 2 4 4" xfId="4251" xr:uid="{00000000-0005-0000-0000-000073100000}"/>
    <cellStyle name="20% - Accent1 2 2 4 4 2" xfId="4252" xr:uid="{00000000-0005-0000-0000-000074100000}"/>
    <cellStyle name="20% - Accent1 2 2 4 5" xfId="4253" xr:uid="{00000000-0005-0000-0000-000075100000}"/>
    <cellStyle name="20% - Accent1 2 2 4 5 2" xfId="4254" xr:uid="{00000000-0005-0000-0000-000076100000}"/>
    <cellStyle name="20% - Accent1 2 2 4 6" xfId="4255" xr:uid="{00000000-0005-0000-0000-000077100000}"/>
    <cellStyle name="20% - Accent1 2 2 5" xfId="4256" xr:uid="{00000000-0005-0000-0000-000078100000}"/>
    <cellStyle name="20% - Accent1 2 2 5 2" xfId="4257" xr:uid="{00000000-0005-0000-0000-000079100000}"/>
    <cellStyle name="20% - Accent1 2 2 5 2 2" xfId="4258" xr:uid="{00000000-0005-0000-0000-00007A100000}"/>
    <cellStyle name="20% - Accent1 2 2 5 2 2 2" xfId="4259" xr:uid="{00000000-0005-0000-0000-00007B100000}"/>
    <cellStyle name="20% - Accent1 2 2 5 2 2 2 2" xfId="4260" xr:uid="{00000000-0005-0000-0000-00007C100000}"/>
    <cellStyle name="20% - Accent1 2 2 5 2 2 3" xfId="4261" xr:uid="{00000000-0005-0000-0000-00007D100000}"/>
    <cellStyle name="20% - Accent1 2 2 5 2 2 3 2" xfId="4262" xr:uid="{00000000-0005-0000-0000-00007E100000}"/>
    <cellStyle name="20% - Accent1 2 2 5 2 2 4" xfId="4263" xr:uid="{00000000-0005-0000-0000-00007F100000}"/>
    <cellStyle name="20% - Accent1 2 2 5 2 3" xfId="4264" xr:uid="{00000000-0005-0000-0000-000080100000}"/>
    <cellStyle name="20% - Accent1 2 2 5 2 3 2" xfId="4265" xr:uid="{00000000-0005-0000-0000-000081100000}"/>
    <cellStyle name="20% - Accent1 2 2 5 2 4" xfId="4266" xr:uid="{00000000-0005-0000-0000-000082100000}"/>
    <cellStyle name="20% - Accent1 2 2 5 2 4 2" xfId="4267" xr:uid="{00000000-0005-0000-0000-000083100000}"/>
    <cellStyle name="20% - Accent1 2 2 5 2 5" xfId="4268" xr:uid="{00000000-0005-0000-0000-000084100000}"/>
    <cellStyle name="20% - Accent1 2 2 5 3" xfId="4269" xr:uid="{00000000-0005-0000-0000-000085100000}"/>
    <cellStyle name="20% - Accent1 2 2 5 3 2" xfId="4270" xr:uid="{00000000-0005-0000-0000-000086100000}"/>
    <cellStyle name="20% - Accent1 2 2 5 3 2 2" xfId="4271" xr:uid="{00000000-0005-0000-0000-000087100000}"/>
    <cellStyle name="20% - Accent1 2 2 5 3 3" xfId="4272" xr:uid="{00000000-0005-0000-0000-000088100000}"/>
    <cellStyle name="20% - Accent1 2 2 5 3 3 2" xfId="4273" xr:uid="{00000000-0005-0000-0000-000089100000}"/>
    <cellStyle name="20% - Accent1 2 2 5 3 4" xfId="4274" xr:uid="{00000000-0005-0000-0000-00008A100000}"/>
    <cellStyle name="20% - Accent1 2 2 5 4" xfId="4275" xr:uid="{00000000-0005-0000-0000-00008B100000}"/>
    <cellStyle name="20% - Accent1 2 2 5 4 2" xfId="4276" xr:uid="{00000000-0005-0000-0000-00008C100000}"/>
    <cellStyle name="20% - Accent1 2 2 5 5" xfId="4277" xr:uid="{00000000-0005-0000-0000-00008D100000}"/>
    <cellStyle name="20% - Accent1 2 2 5 5 2" xfId="4278" xr:uid="{00000000-0005-0000-0000-00008E100000}"/>
    <cellStyle name="20% - Accent1 2 2 5 6" xfId="4279" xr:uid="{00000000-0005-0000-0000-00008F100000}"/>
    <cellStyle name="20% - Accent1 2 2 6" xfId="4280" xr:uid="{00000000-0005-0000-0000-000090100000}"/>
    <cellStyle name="20% - Accent1 2 2 6 2" xfId="4281" xr:uid="{00000000-0005-0000-0000-000091100000}"/>
    <cellStyle name="20% - Accent1 2 2 6 2 2" xfId="4282" xr:uid="{00000000-0005-0000-0000-000092100000}"/>
    <cellStyle name="20% - Accent1 2 2 6 2 2 2" xfId="4283" xr:uid="{00000000-0005-0000-0000-000093100000}"/>
    <cellStyle name="20% - Accent1 2 2 6 2 2 2 2" xfId="4284" xr:uid="{00000000-0005-0000-0000-000094100000}"/>
    <cellStyle name="20% - Accent1 2 2 6 2 2 3" xfId="4285" xr:uid="{00000000-0005-0000-0000-000095100000}"/>
    <cellStyle name="20% - Accent1 2 2 6 2 2 3 2" xfId="4286" xr:uid="{00000000-0005-0000-0000-000096100000}"/>
    <cellStyle name="20% - Accent1 2 2 6 2 2 4" xfId="4287" xr:uid="{00000000-0005-0000-0000-000097100000}"/>
    <cellStyle name="20% - Accent1 2 2 6 2 3" xfId="4288" xr:uid="{00000000-0005-0000-0000-000098100000}"/>
    <cellStyle name="20% - Accent1 2 2 6 2 3 2" xfId="4289" xr:uid="{00000000-0005-0000-0000-000099100000}"/>
    <cellStyle name="20% - Accent1 2 2 6 2 4" xfId="4290" xr:uid="{00000000-0005-0000-0000-00009A100000}"/>
    <cellStyle name="20% - Accent1 2 2 6 2 4 2" xfId="4291" xr:uid="{00000000-0005-0000-0000-00009B100000}"/>
    <cellStyle name="20% - Accent1 2 2 6 2 5" xfId="4292" xr:uid="{00000000-0005-0000-0000-00009C100000}"/>
    <cellStyle name="20% - Accent1 2 2 6 3" xfId="4293" xr:uid="{00000000-0005-0000-0000-00009D100000}"/>
    <cellStyle name="20% - Accent1 2 2 6 3 2" xfId="4294" xr:uid="{00000000-0005-0000-0000-00009E100000}"/>
    <cellStyle name="20% - Accent1 2 2 6 3 2 2" xfId="4295" xr:uid="{00000000-0005-0000-0000-00009F100000}"/>
    <cellStyle name="20% - Accent1 2 2 6 3 3" xfId="4296" xr:uid="{00000000-0005-0000-0000-0000A0100000}"/>
    <cellStyle name="20% - Accent1 2 2 6 3 3 2" xfId="4297" xr:uid="{00000000-0005-0000-0000-0000A1100000}"/>
    <cellStyle name="20% - Accent1 2 2 6 3 4" xfId="4298" xr:uid="{00000000-0005-0000-0000-0000A2100000}"/>
    <cellStyle name="20% - Accent1 2 2 6 4" xfId="4299" xr:uid="{00000000-0005-0000-0000-0000A3100000}"/>
    <cellStyle name="20% - Accent1 2 2 6 4 2" xfId="4300" xr:uid="{00000000-0005-0000-0000-0000A4100000}"/>
    <cellStyle name="20% - Accent1 2 2 6 5" xfId="4301" xr:uid="{00000000-0005-0000-0000-0000A5100000}"/>
    <cellStyle name="20% - Accent1 2 2 6 5 2" xfId="4302" xr:uid="{00000000-0005-0000-0000-0000A6100000}"/>
    <cellStyle name="20% - Accent1 2 2 6 6" xfId="4303" xr:uid="{00000000-0005-0000-0000-0000A7100000}"/>
    <cellStyle name="20% - Accent1 2 2 7" xfId="4304" xr:uid="{00000000-0005-0000-0000-0000A8100000}"/>
    <cellStyle name="20% - Accent1 2 2 7 2" xfId="4305" xr:uid="{00000000-0005-0000-0000-0000A9100000}"/>
    <cellStyle name="20% - Accent1 2 2 7 2 2" xfId="4306" xr:uid="{00000000-0005-0000-0000-0000AA100000}"/>
    <cellStyle name="20% - Accent1 2 2 7 2 2 2" xfId="4307" xr:uid="{00000000-0005-0000-0000-0000AB100000}"/>
    <cellStyle name="20% - Accent1 2 2 7 2 2 2 2" xfId="4308" xr:uid="{00000000-0005-0000-0000-0000AC100000}"/>
    <cellStyle name="20% - Accent1 2 2 7 2 2 3" xfId="4309" xr:uid="{00000000-0005-0000-0000-0000AD100000}"/>
    <cellStyle name="20% - Accent1 2 2 7 2 2 3 2" xfId="4310" xr:uid="{00000000-0005-0000-0000-0000AE100000}"/>
    <cellStyle name="20% - Accent1 2 2 7 2 2 4" xfId="4311" xr:uid="{00000000-0005-0000-0000-0000AF100000}"/>
    <cellStyle name="20% - Accent1 2 2 7 2 3" xfId="4312" xr:uid="{00000000-0005-0000-0000-0000B0100000}"/>
    <cellStyle name="20% - Accent1 2 2 7 2 3 2" xfId="4313" xr:uid="{00000000-0005-0000-0000-0000B1100000}"/>
    <cellStyle name="20% - Accent1 2 2 7 2 4" xfId="4314" xr:uid="{00000000-0005-0000-0000-0000B2100000}"/>
    <cellStyle name="20% - Accent1 2 2 7 2 4 2" xfId="4315" xr:uid="{00000000-0005-0000-0000-0000B3100000}"/>
    <cellStyle name="20% - Accent1 2 2 7 2 5" xfId="4316" xr:uid="{00000000-0005-0000-0000-0000B4100000}"/>
    <cellStyle name="20% - Accent1 2 2 7 3" xfId="4317" xr:uid="{00000000-0005-0000-0000-0000B5100000}"/>
    <cellStyle name="20% - Accent1 2 2 7 3 2" xfId="4318" xr:uid="{00000000-0005-0000-0000-0000B6100000}"/>
    <cellStyle name="20% - Accent1 2 2 7 3 2 2" xfId="4319" xr:uid="{00000000-0005-0000-0000-0000B7100000}"/>
    <cellStyle name="20% - Accent1 2 2 7 3 3" xfId="4320" xr:uid="{00000000-0005-0000-0000-0000B8100000}"/>
    <cellStyle name="20% - Accent1 2 2 7 3 3 2" xfId="4321" xr:uid="{00000000-0005-0000-0000-0000B9100000}"/>
    <cellStyle name="20% - Accent1 2 2 7 3 4" xfId="4322" xr:uid="{00000000-0005-0000-0000-0000BA100000}"/>
    <cellStyle name="20% - Accent1 2 2 7 4" xfId="4323" xr:uid="{00000000-0005-0000-0000-0000BB100000}"/>
    <cellStyle name="20% - Accent1 2 2 7 4 2" xfId="4324" xr:uid="{00000000-0005-0000-0000-0000BC100000}"/>
    <cellStyle name="20% - Accent1 2 2 7 5" xfId="4325" xr:uid="{00000000-0005-0000-0000-0000BD100000}"/>
    <cellStyle name="20% - Accent1 2 2 7 5 2" xfId="4326" xr:uid="{00000000-0005-0000-0000-0000BE100000}"/>
    <cellStyle name="20% - Accent1 2 2 7 6" xfId="4327" xr:uid="{00000000-0005-0000-0000-0000BF100000}"/>
    <cellStyle name="20% - Accent1 2 2 8" xfId="4328" xr:uid="{00000000-0005-0000-0000-0000C0100000}"/>
    <cellStyle name="20% - Accent1 2 2 8 2" xfId="4329" xr:uid="{00000000-0005-0000-0000-0000C1100000}"/>
    <cellStyle name="20% - Accent1 2 2 8 2 2" xfId="4330" xr:uid="{00000000-0005-0000-0000-0000C2100000}"/>
    <cellStyle name="20% - Accent1 2 2 8 2 2 2" xfId="4331" xr:uid="{00000000-0005-0000-0000-0000C3100000}"/>
    <cellStyle name="20% - Accent1 2 2 8 2 2 2 2" xfId="4332" xr:uid="{00000000-0005-0000-0000-0000C4100000}"/>
    <cellStyle name="20% - Accent1 2 2 8 2 2 3" xfId="4333" xr:uid="{00000000-0005-0000-0000-0000C5100000}"/>
    <cellStyle name="20% - Accent1 2 2 8 2 2 3 2" xfId="4334" xr:uid="{00000000-0005-0000-0000-0000C6100000}"/>
    <cellStyle name="20% - Accent1 2 2 8 2 2 4" xfId="4335" xr:uid="{00000000-0005-0000-0000-0000C7100000}"/>
    <cellStyle name="20% - Accent1 2 2 8 2 3" xfId="4336" xr:uid="{00000000-0005-0000-0000-0000C8100000}"/>
    <cellStyle name="20% - Accent1 2 2 8 2 3 2" xfId="4337" xr:uid="{00000000-0005-0000-0000-0000C9100000}"/>
    <cellStyle name="20% - Accent1 2 2 8 2 4" xfId="4338" xr:uid="{00000000-0005-0000-0000-0000CA100000}"/>
    <cellStyle name="20% - Accent1 2 2 8 2 4 2" xfId="4339" xr:uid="{00000000-0005-0000-0000-0000CB100000}"/>
    <cellStyle name="20% - Accent1 2 2 8 2 5" xfId="4340" xr:uid="{00000000-0005-0000-0000-0000CC100000}"/>
    <cellStyle name="20% - Accent1 2 2 8 3" xfId="4341" xr:uid="{00000000-0005-0000-0000-0000CD100000}"/>
    <cellStyle name="20% - Accent1 2 2 8 3 2" xfId="4342" xr:uid="{00000000-0005-0000-0000-0000CE100000}"/>
    <cellStyle name="20% - Accent1 2 2 8 3 2 2" xfId="4343" xr:uid="{00000000-0005-0000-0000-0000CF100000}"/>
    <cellStyle name="20% - Accent1 2 2 8 3 3" xfId="4344" xr:uid="{00000000-0005-0000-0000-0000D0100000}"/>
    <cellStyle name="20% - Accent1 2 2 8 3 3 2" xfId="4345" xr:uid="{00000000-0005-0000-0000-0000D1100000}"/>
    <cellStyle name="20% - Accent1 2 2 8 3 4" xfId="4346" xr:uid="{00000000-0005-0000-0000-0000D2100000}"/>
    <cellStyle name="20% - Accent1 2 2 8 4" xfId="4347" xr:uid="{00000000-0005-0000-0000-0000D3100000}"/>
    <cellStyle name="20% - Accent1 2 2 8 4 2" xfId="4348" xr:uid="{00000000-0005-0000-0000-0000D4100000}"/>
    <cellStyle name="20% - Accent1 2 2 8 5" xfId="4349" xr:uid="{00000000-0005-0000-0000-0000D5100000}"/>
    <cellStyle name="20% - Accent1 2 2 8 5 2" xfId="4350" xr:uid="{00000000-0005-0000-0000-0000D6100000}"/>
    <cellStyle name="20% - Accent1 2 2 8 6" xfId="4351" xr:uid="{00000000-0005-0000-0000-0000D7100000}"/>
    <cellStyle name="20% - Accent1 2 2 9" xfId="4352" xr:uid="{00000000-0005-0000-0000-0000D8100000}"/>
    <cellStyle name="20% - Accent1 2 2 9 2" xfId="4353" xr:uid="{00000000-0005-0000-0000-0000D9100000}"/>
    <cellStyle name="20% - Accent1 2 2 9 2 2" xfId="4354" xr:uid="{00000000-0005-0000-0000-0000DA100000}"/>
    <cellStyle name="20% - Accent1 2 2 9 2 2 2" xfId="4355" xr:uid="{00000000-0005-0000-0000-0000DB100000}"/>
    <cellStyle name="20% - Accent1 2 2 9 2 3" xfId="4356" xr:uid="{00000000-0005-0000-0000-0000DC100000}"/>
    <cellStyle name="20% - Accent1 2 2 9 2 3 2" xfId="4357" xr:uid="{00000000-0005-0000-0000-0000DD100000}"/>
    <cellStyle name="20% - Accent1 2 2 9 2 4" xfId="4358" xr:uid="{00000000-0005-0000-0000-0000DE100000}"/>
    <cellStyle name="20% - Accent1 2 2 9 3" xfId="4359" xr:uid="{00000000-0005-0000-0000-0000DF100000}"/>
    <cellStyle name="20% - Accent1 2 2 9 3 2" xfId="4360" xr:uid="{00000000-0005-0000-0000-0000E0100000}"/>
    <cellStyle name="20% - Accent1 2 2 9 4" xfId="4361" xr:uid="{00000000-0005-0000-0000-0000E1100000}"/>
    <cellStyle name="20% - Accent1 2 2 9 4 2" xfId="4362" xr:uid="{00000000-0005-0000-0000-0000E2100000}"/>
    <cellStyle name="20% - Accent1 2 2 9 5" xfId="4363" xr:uid="{00000000-0005-0000-0000-0000E3100000}"/>
    <cellStyle name="20% - Accent1 2 3" xfId="4364" xr:uid="{00000000-0005-0000-0000-0000E4100000}"/>
    <cellStyle name="20% - Accent1 2 3 10" xfId="4365" xr:uid="{00000000-0005-0000-0000-0000E5100000}"/>
    <cellStyle name="20% - Accent1 2 3 10 2" xfId="4366" xr:uid="{00000000-0005-0000-0000-0000E6100000}"/>
    <cellStyle name="20% - Accent1 2 3 10 2 2" xfId="4367" xr:uid="{00000000-0005-0000-0000-0000E7100000}"/>
    <cellStyle name="20% - Accent1 2 3 10 3" xfId="4368" xr:uid="{00000000-0005-0000-0000-0000E8100000}"/>
    <cellStyle name="20% - Accent1 2 3 10 3 2" xfId="4369" xr:uid="{00000000-0005-0000-0000-0000E9100000}"/>
    <cellStyle name="20% - Accent1 2 3 10 4" xfId="4370" xr:uid="{00000000-0005-0000-0000-0000EA100000}"/>
    <cellStyle name="20% - Accent1 2 3 11" xfId="4371" xr:uid="{00000000-0005-0000-0000-0000EB100000}"/>
    <cellStyle name="20% - Accent1 2 3 11 2" xfId="4372" xr:uid="{00000000-0005-0000-0000-0000EC100000}"/>
    <cellStyle name="20% - Accent1 2 3 12" xfId="4373" xr:uid="{00000000-0005-0000-0000-0000ED100000}"/>
    <cellStyle name="20% - Accent1 2 3 12 2" xfId="4374" xr:uid="{00000000-0005-0000-0000-0000EE100000}"/>
    <cellStyle name="20% - Accent1 2 3 13" xfId="4375" xr:uid="{00000000-0005-0000-0000-0000EF100000}"/>
    <cellStyle name="20% - Accent1 2 3 2" xfId="4376" xr:uid="{00000000-0005-0000-0000-0000F0100000}"/>
    <cellStyle name="20% - Accent1 2 3 2 10" xfId="4377" xr:uid="{00000000-0005-0000-0000-0000F1100000}"/>
    <cellStyle name="20% - Accent1 2 3 2 10 2" xfId="4378" xr:uid="{00000000-0005-0000-0000-0000F2100000}"/>
    <cellStyle name="20% - Accent1 2 3 2 11" xfId="4379" xr:uid="{00000000-0005-0000-0000-0000F3100000}"/>
    <cellStyle name="20% - Accent1 2 3 2 11 2" xfId="4380" xr:uid="{00000000-0005-0000-0000-0000F4100000}"/>
    <cellStyle name="20% - Accent1 2 3 2 12" xfId="4381" xr:uid="{00000000-0005-0000-0000-0000F5100000}"/>
    <cellStyle name="20% - Accent1 2 3 2 2" xfId="4382" xr:uid="{00000000-0005-0000-0000-0000F6100000}"/>
    <cellStyle name="20% - Accent1 2 3 2 2 2" xfId="4383" xr:uid="{00000000-0005-0000-0000-0000F7100000}"/>
    <cellStyle name="20% - Accent1 2 3 2 2 2 2" xfId="4384" xr:uid="{00000000-0005-0000-0000-0000F8100000}"/>
    <cellStyle name="20% - Accent1 2 3 2 2 2 2 2" xfId="4385" xr:uid="{00000000-0005-0000-0000-0000F9100000}"/>
    <cellStyle name="20% - Accent1 2 3 2 2 2 2 2 2" xfId="4386" xr:uid="{00000000-0005-0000-0000-0000FA100000}"/>
    <cellStyle name="20% - Accent1 2 3 2 2 2 2 3" xfId="4387" xr:uid="{00000000-0005-0000-0000-0000FB100000}"/>
    <cellStyle name="20% - Accent1 2 3 2 2 2 2 3 2" xfId="4388" xr:uid="{00000000-0005-0000-0000-0000FC100000}"/>
    <cellStyle name="20% - Accent1 2 3 2 2 2 2 4" xfId="4389" xr:uid="{00000000-0005-0000-0000-0000FD100000}"/>
    <cellStyle name="20% - Accent1 2 3 2 2 2 3" xfId="4390" xr:uid="{00000000-0005-0000-0000-0000FE100000}"/>
    <cellStyle name="20% - Accent1 2 3 2 2 2 3 2" xfId="4391" xr:uid="{00000000-0005-0000-0000-0000FF100000}"/>
    <cellStyle name="20% - Accent1 2 3 2 2 2 4" xfId="4392" xr:uid="{00000000-0005-0000-0000-000000110000}"/>
    <cellStyle name="20% - Accent1 2 3 2 2 2 4 2" xfId="4393" xr:uid="{00000000-0005-0000-0000-000001110000}"/>
    <cellStyle name="20% - Accent1 2 3 2 2 2 5" xfId="4394" xr:uid="{00000000-0005-0000-0000-000002110000}"/>
    <cellStyle name="20% - Accent1 2 3 2 2 3" xfId="4395" xr:uid="{00000000-0005-0000-0000-000003110000}"/>
    <cellStyle name="20% - Accent1 2 3 2 2 3 2" xfId="4396" xr:uid="{00000000-0005-0000-0000-000004110000}"/>
    <cellStyle name="20% - Accent1 2 3 2 2 3 2 2" xfId="4397" xr:uid="{00000000-0005-0000-0000-000005110000}"/>
    <cellStyle name="20% - Accent1 2 3 2 2 3 3" xfId="4398" xr:uid="{00000000-0005-0000-0000-000006110000}"/>
    <cellStyle name="20% - Accent1 2 3 2 2 3 3 2" xfId="4399" xr:uid="{00000000-0005-0000-0000-000007110000}"/>
    <cellStyle name="20% - Accent1 2 3 2 2 3 4" xfId="4400" xr:uid="{00000000-0005-0000-0000-000008110000}"/>
    <cellStyle name="20% - Accent1 2 3 2 2 4" xfId="4401" xr:uid="{00000000-0005-0000-0000-000009110000}"/>
    <cellStyle name="20% - Accent1 2 3 2 2 4 2" xfId="4402" xr:uid="{00000000-0005-0000-0000-00000A110000}"/>
    <cellStyle name="20% - Accent1 2 3 2 2 5" xfId="4403" xr:uid="{00000000-0005-0000-0000-00000B110000}"/>
    <cellStyle name="20% - Accent1 2 3 2 2 5 2" xfId="4404" xr:uid="{00000000-0005-0000-0000-00000C110000}"/>
    <cellStyle name="20% - Accent1 2 3 2 2 6" xfId="4405" xr:uid="{00000000-0005-0000-0000-00000D110000}"/>
    <cellStyle name="20% - Accent1 2 3 2 3" xfId="4406" xr:uid="{00000000-0005-0000-0000-00000E110000}"/>
    <cellStyle name="20% - Accent1 2 3 2 3 2" xfId="4407" xr:uid="{00000000-0005-0000-0000-00000F110000}"/>
    <cellStyle name="20% - Accent1 2 3 2 3 2 2" xfId="4408" xr:uid="{00000000-0005-0000-0000-000010110000}"/>
    <cellStyle name="20% - Accent1 2 3 2 3 2 2 2" xfId="4409" xr:uid="{00000000-0005-0000-0000-000011110000}"/>
    <cellStyle name="20% - Accent1 2 3 2 3 2 2 2 2" xfId="4410" xr:uid="{00000000-0005-0000-0000-000012110000}"/>
    <cellStyle name="20% - Accent1 2 3 2 3 2 2 3" xfId="4411" xr:uid="{00000000-0005-0000-0000-000013110000}"/>
    <cellStyle name="20% - Accent1 2 3 2 3 2 2 3 2" xfId="4412" xr:uid="{00000000-0005-0000-0000-000014110000}"/>
    <cellStyle name="20% - Accent1 2 3 2 3 2 2 4" xfId="4413" xr:uid="{00000000-0005-0000-0000-000015110000}"/>
    <cellStyle name="20% - Accent1 2 3 2 3 2 3" xfId="4414" xr:uid="{00000000-0005-0000-0000-000016110000}"/>
    <cellStyle name="20% - Accent1 2 3 2 3 2 3 2" xfId="4415" xr:uid="{00000000-0005-0000-0000-000017110000}"/>
    <cellStyle name="20% - Accent1 2 3 2 3 2 4" xfId="4416" xr:uid="{00000000-0005-0000-0000-000018110000}"/>
    <cellStyle name="20% - Accent1 2 3 2 3 2 4 2" xfId="4417" xr:uid="{00000000-0005-0000-0000-000019110000}"/>
    <cellStyle name="20% - Accent1 2 3 2 3 2 5" xfId="4418" xr:uid="{00000000-0005-0000-0000-00001A110000}"/>
    <cellStyle name="20% - Accent1 2 3 2 3 3" xfId="4419" xr:uid="{00000000-0005-0000-0000-00001B110000}"/>
    <cellStyle name="20% - Accent1 2 3 2 3 3 2" xfId="4420" xr:uid="{00000000-0005-0000-0000-00001C110000}"/>
    <cellStyle name="20% - Accent1 2 3 2 3 3 2 2" xfId="4421" xr:uid="{00000000-0005-0000-0000-00001D110000}"/>
    <cellStyle name="20% - Accent1 2 3 2 3 3 3" xfId="4422" xr:uid="{00000000-0005-0000-0000-00001E110000}"/>
    <cellStyle name="20% - Accent1 2 3 2 3 3 3 2" xfId="4423" xr:uid="{00000000-0005-0000-0000-00001F110000}"/>
    <cellStyle name="20% - Accent1 2 3 2 3 3 4" xfId="4424" xr:uid="{00000000-0005-0000-0000-000020110000}"/>
    <cellStyle name="20% - Accent1 2 3 2 3 4" xfId="4425" xr:uid="{00000000-0005-0000-0000-000021110000}"/>
    <cellStyle name="20% - Accent1 2 3 2 3 4 2" xfId="4426" xr:uid="{00000000-0005-0000-0000-000022110000}"/>
    <cellStyle name="20% - Accent1 2 3 2 3 5" xfId="4427" xr:uid="{00000000-0005-0000-0000-000023110000}"/>
    <cellStyle name="20% - Accent1 2 3 2 3 5 2" xfId="4428" xr:uid="{00000000-0005-0000-0000-000024110000}"/>
    <cellStyle name="20% - Accent1 2 3 2 3 6" xfId="4429" xr:uid="{00000000-0005-0000-0000-000025110000}"/>
    <cellStyle name="20% - Accent1 2 3 2 4" xfId="4430" xr:uid="{00000000-0005-0000-0000-000026110000}"/>
    <cellStyle name="20% - Accent1 2 3 2 4 2" xfId="4431" xr:uid="{00000000-0005-0000-0000-000027110000}"/>
    <cellStyle name="20% - Accent1 2 3 2 4 2 2" xfId="4432" xr:uid="{00000000-0005-0000-0000-000028110000}"/>
    <cellStyle name="20% - Accent1 2 3 2 4 2 2 2" xfId="4433" xr:uid="{00000000-0005-0000-0000-000029110000}"/>
    <cellStyle name="20% - Accent1 2 3 2 4 2 2 2 2" xfId="4434" xr:uid="{00000000-0005-0000-0000-00002A110000}"/>
    <cellStyle name="20% - Accent1 2 3 2 4 2 2 3" xfId="4435" xr:uid="{00000000-0005-0000-0000-00002B110000}"/>
    <cellStyle name="20% - Accent1 2 3 2 4 2 2 3 2" xfId="4436" xr:uid="{00000000-0005-0000-0000-00002C110000}"/>
    <cellStyle name="20% - Accent1 2 3 2 4 2 2 4" xfId="4437" xr:uid="{00000000-0005-0000-0000-00002D110000}"/>
    <cellStyle name="20% - Accent1 2 3 2 4 2 3" xfId="4438" xr:uid="{00000000-0005-0000-0000-00002E110000}"/>
    <cellStyle name="20% - Accent1 2 3 2 4 2 3 2" xfId="4439" xr:uid="{00000000-0005-0000-0000-00002F110000}"/>
    <cellStyle name="20% - Accent1 2 3 2 4 2 4" xfId="4440" xr:uid="{00000000-0005-0000-0000-000030110000}"/>
    <cellStyle name="20% - Accent1 2 3 2 4 2 4 2" xfId="4441" xr:uid="{00000000-0005-0000-0000-000031110000}"/>
    <cellStyle name="20% - Accent1 2 3 2 4 2 5" xfId="4442" xr:uid="{00000000-0005-0000-0000-000032110000}"/>
    <cellStyle name="20% - Accent1 2 3 2 4 3" xfId="4443" xr:uid="{00000000-0005-0000-0000-000033110000}"/>
    <cellStyle name="20% - Accent1 2 3 2 4 3 2" xfId="4444" xr:uid="{00000000-0005-0000-0000-000034110000}"/>
    <cellStyle name="20% - Accent1 2 3 2 4 3 2 2" xfId="4445" xr:uid="{00000000-0005-0000-0000-000035110000}"/>
    <cellStyle name="20% - Accent1 2 3 2 4 3 3" xfId="4446" xr:uid="{00000000-0005-0000-0000-000036110000}"/>
    <cellStyle name="20% - Accent1 2 3 2 4 3 3 2" xfId="4447" xr:uid="{00000000-0005-0000-0000-000037110000}"/>
    <cellStyle name="20% - Accent1 2 3 2 4 3 4" xfId="4448" xr:uid="{00000000-0005-0000-0000-000038110000}"/>
    <cellStyle name="20% - Accent1 2 3 2 4 4" xfId="4449" xr:uid="{00000000-0005-0000-0000-000039110000}"/>
    <cellStyle name="20% - Accent1 2 3 2 4 4 2" xfId="4450" xr:uid="{00000000-0005-0000-0000-00003A110000}"/>
    <cellStyle name="20% - Accent1 2 3 2 4 5" xfId="4451" xr:uid="{00000000-0005-0000-0000-00003B110000}"/>
    <cellStyle name="20% - Accent1 2 3 2 4 5 2" xfId="4452" xr:uid="{00000000-0005-0000-0000-00003C110000}"/>
    <cellStyle name="20% - Accent1 2 3 2 4 6" xfId="4453" xr:uid="{00000000-0005-0000-0000-00003D110000}"/>
    <cellStyle name="20% - Accent1 2 3 2 5" xfId="4454" xr:uid="{00000000-0005-0000-0000-00003E110000}"/>
    <cellStyle name="20% - Accent1 2 3 2 5 2" xfId="4455" xr:uid="{00000000-0005-0000-0000-00003F110000}"/>
    <cellStyle name="20% - Accent1 2 3 2 5 2 2" xfId="4456" xr:uid="{00000000-0005-0000-0000-000040110000}"/>
    <cellStyle name="20% - Accent1 2 3 2 5 2 2 2" xfId="4457" xr:uid="{00000000-0005-0000-0000-000041110000}"/>
    <cellStyle name="20% - Accent1 2 3 2 5 2 2 2 2" xfId="4458" xr:uid="{00000000-0005-0000-0000-000042110000}"/>
    <cellStyle name="20% - Accent1 2 3 2 5 2 2 3" xfId="4459" xr:uid="{00000000-0005-0000-0000-000043110000}"/>
    <cellStyle name="20% - Accent1 2 3 2 5 2 2 3 2" xfId="4460" xr:uid="{00000000-0005-0000-0000-000044110000}"/>
    <cellStyle name="20% - Accent1 2 3 2 5 2 2 4" xfId="4461" xr:uid="{00000000-0005-0000-0000-000045110000}"/>
    <cellStyle name="20% - Accent1 2 3 2 5 2 3" xfId="4462" xr:uid="{00000000-0005-0000-0000-000046110000}"/>
    <cellStyle name="20% - Accent1 2 3 2 5 2 3 2" xfId="4463" xr:uid="{00000000-0005-0000-0000-000047110000}"/>
    <cellStyle name="20% - Accent1 2 3 2 5 2 4" xfId="4464" xr:uid="{00000000-0005-0000-0000-000048110000}"/>
    <cellStyle name="20% - Accent1 2 3 2 5 2 4 2" xfId="4465" xr:uid="{00000000-0005-0000-0000-000049110000}"/>
    <cellStyle name="20% - Accent1 2 3 2 5 2 5" xfId="4466" xr:uid="{00000000-0005-0000-0000-00004A110000}"/>
    <cellStyle name="20% - Accent1 2 3 2 5 3" xfId="4467" xr:uid="{00000000-0005-0000-0000-00004B110000}"/>
    <cellStyle name="20% - Accent1 2 3 2 5 3 2" xfId="4468" xr:uid="{00000000-0005-0000-0000-00004C110000}"/>
    <cellStyle name="20% - Accent1 2 3 2 5 3 2 2" xfId="4469" xr:uid="{00000000-0005-0000-0000-00004D110000}"/>
    <cellStyle name="20% - Accent1 2 3 2 5 3 3" xfId="4470" xr:uid="{00000000-0005-0000-0000-00004E110000}"/>
    <cellStyle name="20% - Accent1 2 3 2 5 3 3 2" xfId="4471" xr:uid="{00000000-0005-0000-0000-00004F110000}"/>
    <cellStyle name="20% - Accent1 2 3 2 5 3 4" xfId="4472" xr:uid="{00000000-0005-0000-0000-000050110000}"/>
    <cellStyle name="20% - Accent1 2 3 2 5 4" xfId="4473" xr:uid="{00000000-0005-0000-0000-000051110000}"/>
    <cellStyle name="20% - Accent1 2 3 2 5 4 2" xfId="4474" xr:uid="{00000000-0005-0000-0000-000052110000}"/>
    <cellStyle name="20% - Accent1 2 3 2 5 5" xfId="4475" xr:uid="{00000000-0005-0000-0000-000053110000}"/>
    <cellStyle name="20% - Accent1 2 3 2 5 5 2" xfId="4476" xr:uid="{00000000-0005-0000-0000-000054110000}"/>
    <cellStyle name="20% - Accent1 2 3 2 5 6" xfId="4477" xr:uid="{00000000-0005-0000-0000-000055110000}"/>
    <cellStyle name="20% - Accent1 2 3 2 6" xfId="4478" xr:uid="{00000000-0005-0000-0000-000056110000}"/>
    <cellStyle name="20% - Accent1 2 3 2 6 2" xfId="4479" xr:uid="{00000000-0005-0000-0000-000057110000}"/>
    <cellStyle name="20% - Accent1 2 3 2 6 2 2" xfId="4480" xr:uid="{00000000-0005-0000-0000-000058110000}"/>
    <cellStyle name="20% - Accent1 2 3 2 6 2 2 2" xfId="4481" xr:uid="{00000000-0005-0000-0000-000059110000}"/>
    <cellStyle name="20% - Accent1 2 3 2 6 2 2 2 2" xfId="4482" xr:uid="{00000000-0005-0000-0000-00005A110000}"/>
    <cellStyle name="20% - Accent1 2 3 2 6 2 2 3" xfId="4483" xr:uid="{00000000-0005-0000-0000-00005B110000}"/>
    <cellStyle name="20% - Accent1 2 3 2 6 2 2 3 2" xfId="4484" xr:uid="{00000000-0005-0000-0000-00005C110000}"/>
    <cellStyle name="20% - Accent1 2 3 2 6 2 2 4" xfId="4485" xr:uid="{00000000-0005-0000-0000-00005D110000}"/>
    <cellStyle name="20% - Accent1 2 3 2 6 2 3" xfId="4486" xr:uid="{00000000-0005-0000-0000-00005E110000}"/>
    <cellStyle name="20% - Accent1 2 3 2 6 2 3 2" xfId="4487" xr:uid="{00000000-0005-0000-0000-00005F110000}"/>
    <cellStyle name="20% - Accent1 2 3 2 6 2 4" xfId="4488" xr:uid="{00000000-0005-0000-0000-000060110000}"/>
    <cellStyle name="20% - Accent1 2 3 2 6 2 4 2" xfId="4489" xr:uid="{00000000-0005-0000-0000-000061110000}"/>
    <cellStyle name="20% - Accent1 2 3 2 6 2 5" xfId="4490" xr:uid="{00000000-0005-0000-0000-000062110000}"/>
    <cellStyle name="20% - Accent1 2 3 2 6 3" xfId="4491" xr:uid="{00000000-0005-0000-0000-000063110000}"/>
    <cellStyle name="20% - Accent1 2 3 2 6 3 2" xfId="4492" xr:uid="{00000000-0005-0000-0000-000064110000}"/>
    <cellStyle name="20% - Accent1 2 3 2 6 3 2 2" xfId="4493" xr:uid="{00000000-0005-0000-0000-000065110000}"/>
    <cellStyle name="20% - Accent1 2 3 2 6 3 3" xfId="4494" xr:uid="{00000000-0005-0000-0000-000066110000}"/>
    <cellStyle name="20% - Accent1 2 3 2 6 3 3 2" xfId="4495" xr:uid="{00000000-0005-0000-0000-000067110000}"/>
    <cellStyle name="20% - Accent1 2 3 2 6 3 4" xfId="4496" xr:uid="{00000000-0005-0000-0000-000068110000}"/>
    <cellStyle name="20% - Accent1 2 3 2 6 4" xfId="4497" xr:uid="{00000000-0005-0000-0000-000069110000}"/>
    <cellStyle name="20% - Accent1 2 3 2 6 4 2" xfId="4498" xr:uid="{00000000-0005-0000-0000-00006A110000}"/>
    <cellStyle name="20% - Accent1 2 3 2 6 5" xfId="4499" xr:uid="{00000000-0005-0000-0000-00006B110000}"/>
    <cellStyle name="20% - Accent1 2 3 2 6 5 2" xfId="4500" xr:uid="{00000000-0005-0000-0000-00006C110000}"/>
    <cellStyle name="20% - Accent1 2 3 2 6 6" xfId="4501" xr:uid="{00000000-0005-0000-0000-00006D110000}"/>
    <cellStyle name="20% - Accent1 2 3 2 7" xfId="4502" xr:uid="{00000000-0005-0000-0000-00006E110000}"/>
    <cellStyle name="20% - Accent1 2 3 2 7 2" xfId="4503" xr:uid="{00000000-0005-0000-0000-00006F110000}"/>
    <cellStyle name="20% - Accent1 2 3 2 7 2 2" xfId="4504" xr:uid="{00000000-0005-0000-0000-000070110000}"/>
    <cellStyle name="20% - Accent1 2 3 2 7 2 2 2" xfId="4505" xr:uid="{00000000-0005-0000-0000-000071110000}"/>
    <cellStyle name="20% - Accent1 2 3 2 7 2 3" xfId="4506" xr:uid="{00000000-0005-0000-0000-000072110000}"/>
    <cellStyle name="20% - Accent1 2 3 2 7 2 3 2" xfId="4507" xr:uid="{00000000-0005-0000-0000-000073110000}"/>
    <cellStyle name="20% - Accent1 2 3 2 7 2 4" xfId="4508" xr:uid="{00000000-0005-0000-0000-000074110000}"/>
    <cellStyle name="20% - Accent1 2 3 2 7 3" xfId="4509" xr:uid="{00000000-0005-0000-0000-000075110000}"/>
    <cellStyle name="20% - Accent1 2 3 2 7 3 2" xfId="4510" xr:uid="{00000000-0005-0000-0000-000076110000}"/>
    <cellStyle name="20% - Accent1 2 3 2 7 4" xfId="4511" xr:uid="{00000000-0005-0000-0000-000077110000}"/>
    <cellStyle name="20% - Accent1 2 3 2 7 4 2" xfId="4512" xr:uid="{00000000-0005-0000-0000-000078110000}"/>
    <cellStyle name="20% - Accent1 2 3 2 7 5" xfId="4513" xr:uid="{00000000-0005-0000-0000-000079110000}"/>
    <cellStyle name="20% - Accent1 2 3 2 8" xfId="4514" xr:uid="{00000000-0005-0000-0000-00007A110000}"/>
    <cellStyle name="20% - Accent1 2 3 2 8 2" xfId="4515" xr:uid="{00000000-0005-0000-0000-00007B110000}"/>
    <cellStyle name="20% - Accent1 2 3 2 8 2 2" xfId="4516" xr:uid="{00000000-0005-0000-0000-00007C110000}"/>
    <cellStyle name="20% - Accent1 2 3 2 8 3" xfId="4517" xr:uid="{00000000-0005-0000-0000-00007D110000}"/>
    <cellStyle name="20% - Accent1 2 3 2 8 3 2" xfId="4518" xr:uid="{00000000-0005-0000-0000-00007E110000}"/>
    <cellStyle name="20% - Accent1 2 3 2 8 4" xfId="4519" xr:uid="{00000000-0005-0000-0000-00007F110000}"/>
    <cellStyle name="20% - Accent1 2 3 2 9" xfId="4520" xr:uid="{00000000-0005-0000-0000-000080110000}"/>
    <cellStyle name="20% - Accent1 2 3 2 9 2" xfId="4521" xr:uid="{00000000-0005-0000-0000-000081110000}"/>
    <cellStyle name="20% - Accent1 2 3 2 9 2 2" xfId="4522" xr:uid="{00000000-0005-0000-0000-000082110000}"/>
    <cellStyle name="20% - Accent1 2 3 2 9 3" xfId="4523" xr:uid="{00000000-0005-0000-0000-000083110000}"/>
    <cellStyle name="20% - Accent1 2 3 2 9 3 2" xfId="4524" xr:uid="{00000000-0005-0000-0000-000084110000}"/>
    <cellStyle name="20% - Accent1 2 3 2 9 4" xfId="4525" xr:uid="{00000000-0005-0000-0000-000085110000}"/>
    <cellStyle name="20% - Accent1 2 3 3" xfId="4526" xr:uid="{00000000-0005-0000-0000-000086110000}"/>
    <cellStyle name="20% - Accent1 2 3 3 2" xfId="4527" xr:uid="{00000000-0005-0000-0000-000087110000}"/>
    <cellStyle name="20% - Accent1 2 3 3 2 2" xfId="4528" xr:uid="{00000000-0005-0000-0000-000088110000}"/>
    <cellStyle name="20% - Accent1 2 3 3 2 2 2" xfId="4529" xr:uid="{00000000-0005-0000-0000-000089110000}"/>
    <cellStyle name="20% - Accent1 2 3 3 2 2 2 2" xfId="4530" xr:uid="{00000000-0005-0000-0000-00008A110000}"/>
    <cellStyle name="20% - Accent1 2 3 3 2 2 3" xfId="4531" xr:uid="{00000000-0005-0000-0000-00008B110000}"/>
    <cellStyle name="20% - Accent1 2 3 3 2 2 3 2" xfId="4532" xr:uid="{00000000-0005-0000-0000-00008C110000}"/>
    <cellStyle name="20% - Accent1 2 3 3 2 2 4" xfId="4533" xr:uid="{00000000-0005-0000-0000-00008D110000}"/>
    <cellStyle name="20% - Accent1 2 3 3 2 3" xfId="4534" xr:uid="{00000000-0005-0000-0000-00008E110000}"/>
    <cellStyle name="20% - Accent1 2 3 3 2 3 2" xfId="4535" xr:uid="{00000000-0005-0000-0000-00008F110000}"/>
    <cellStyle name="20% - Accent1 2 3 3 2 4" xfId="4536" xr:uid="{00000000-0005-0000-0000-000090110000}"/>
    <cellStyle name="20% - Accent1 2 3 3 2 4 2" xfId="4537" xr:uid="{00000000-0005-0000-0000-000091110000}"/>
    <cellStyle name="20% - Accent1 2 3 3 2 5" xfId="4538" xr:uid="{00000000-0005-0000-0000-000092110000}"/>
    <cellStyle name="20% - Accent1 2 3 3 3" xfId="4539" xr:uid="{00000000-0005-0000-0000-000093110000}"/>
    <cellStyle name="20% - Accent1 2 3 3 3 2" xfId="4540" xr:uid="{00000000-0005-0000-0000-000094110000}"/>
    <cellStyle name="20% - Accent1 2 3 3 3 2 2" xfId="4541" xr:uid="{00000000-0005-0000-0000-000095110000}"/>
    <cellStyle name="20% - Accent1 2 3 3 3 3" xfId="4542" xr:uid="{00000000-0005-0000-0000-000096110000}"/>
    <cellStyle name="20% - Accent1 2 3 3 3 3 2" xfId="4543" xr:uid="{00000000-0005-0000-0000-000097110000}"/>
    <cellStyle name="20% - Accent1 2 3 3 3 4" xfId="4544" xr:uid="{00000000-0005-0000-0000-000098110000}"/>
    <cellStyle name="20% - Accent1 2 3 3 4" xfId="4545" xr:uid="{00000000-0005-0000-0000-000099110000}"/>
    <cellStyle name="20% - Accent1 2 3 3 4 2" xfId="4546" xr:uid="{00000000-0005-0000-0000-00009A110000}"/>
    <cellStyle name="20% - Accent1 2 3 3 5" xfId="4547" xr:uid="{00000000-0005-0000-0000-00009B110000}"/>
    <cellStyle name="20% - Accent1 2 3 3 5 2" xfId="4548" xr:uid="{00000000-0005-0000-0000-00009C110000}"/>
    <cellStyle name="20% - Accent1 2 3 3 6" xfId="4549" xr:uid="{00000000-0005-0000-0000-00009D110000}"/>
    <cellStyle name="20% - Accent1 2 3 4" xfId="4550" xr:uid="{00000000-0005-0000-0000-00009E110000}"/>
    <cellStyle name="20% - Accent1 2 3 4 2" xfId="4551" xr:uid="{00000000-0005-0000-0000-00009F110000}"/>
    <cellStyle name="20% - Accent1 2 3 4 2 2" xfId="4552" xr:uid="{00000000-0005-0000-0000-0000A0110000}"/>
    <cellStyle name="20% - Accent1 2 3 4 2 2 2" xfId="4553" xr:uid="{00000000-0005-0000-0000-0000A1110000}"/>
    <cellStyle name="20% - Accent1 2 3 4 2 2 2 2" xfId="4554" xr:uid="{00000000-0005-0000-0000-0000A2110000}"/>
    <cellStyle name="20% - Accent1 2 3 4 2 2 3" xfId="4555" xr:uid="{00000000-0005-0000-0000-0000A3110000}"/>
    <cellStyle name="20% - Accent1 2 3 4 2 2 3 2" xfId="4556" xr:uid="{00000000-0005-0000-0000-0000A4110000}"/>
    <cellStyle name="20% - Accent1 2 3 4 2 2 4" xfId="4557" xr:uid="{00000000-0005-0000-0000-0000A5110000}"/>
    <cellStyle name="20% - Accent1 2 3 4 2 3" xfId="4558" xr:uid="{00000000-0005-0000-0000-0000A6110000}"/>
    <cellStyle name="20% - Accent1 2 3 4 2 3 2" xfId="4559" xr:uid="{00000000-0005-0000-0000-0000A7110000}"/>
    <cellStyle name="20% - Accent1 2 3 4 2 4" xfId="4560" xr:uid="{00000000-0005-0000-0000-0000A8110000}"/>
    <cellStyle name="20% - Accent1 2 3 4 2 4 2" xfId="4561" xr:uid="{00000000-0005-0000-0000-0000A9110000}"/>
    <cellStyle name="20% - Accent1 2 3 4 2 5" xfId="4562" xr:uid="{00000000-0005-0000-0000-0000AA110000}"/>
    <cellStyle name="20% - Accent1 2 3 4 3" xfId="4563" xr:uid="{00000000-0005-0000-0000-0000AB110000}"/>
    <cellStyle name="20% - Accent1 2 3 4 3 2" xfId="4564" xr:uid="{00000000-0005-0000-0000-0000AC110000}"/>
    <cellStyle name="20% - Accent1 2 3 4 3 2 2" xfId="4565" xr:uid="{00000000-0005-0000-0000-0000AD110000}"/>
    <cellStyle name="20% - Accent1 2 3 4 3 3" xfId="4566" xr:uid="{00000000-0005-0000-0000-0000AE110000}"/>
    <cellStyle name="20% - Accent1 2 3 4 3 3 2" xfId="4567" xr:uid="{00000000-0005-0000-0000-0000AF110000}"/>
    <cellStyle name="20% - Accent1 2 3 4 3 4" xfId="4568" xr:uid="{00000000-0005-0000-0000-0000B0110000}"/>
    <cellStyle name="20% - Accent1 2 3 4 4" xfId="4569" xr:uid="{00000000-0005-0000-0000-0000B1110000}"/>
    <cellStyle name="20% - Accent1 2 3 4 4 2" xfId="4570" xr:uid="{00000000-0005-0000-0000-0000B2110000}"/>
    <cellStyle name="20% - Accent1 2 3 4 5" xfId="4571" xr:uid="{00000000-0005-0000-0000-0000B3110000}"/>
    <cellStyle name="20% - Accent1 2 3 4 5 2" xfId="4572" xr:uid="{00000000-0005-0000-0000-0000B4110000}"/>
    <cellStyle name="20% - Accent1 2 3 4 6" xfId="4573" xr:uid="{00000000-0005-0000-0000-0000B5110000}"/>
    <cellStyle name="20% - Accent1 2 3 5" xfId="4574" xr:uid="{00000000-0005-0000-0000-0000B6110000}"/>
    <cellStyle name="20% - Accent1 2 3 5 2" xfId="4575" xr:uid="{00000000-0005-0000-0000-0000B7110000}"/>
    <cellStyle name="20% - Accent1 2 3 5 2 2" xfId="4576" xr:uid="{00000000-0005-0000-0000-0000B8110000}"/>
    <cellStyle name="20% - Accent1 2 3 5 2 2 2" xfId="4577" xr:uid="{00000000-0005-0000-0000-0000B9110000}"/>
    <cellStyle name="20% - Accent1 2 3 5 2 2 2 2" xfId="4578" xr:uid="{00000000-0005-0000-0000-0000BA110000}"/>
    <cellStyle name="20% - Accent1 2 3 5 2 2 3" xfId="4579" xr:uid="{00000000-0005-0000-0000-0000BB110000}"/>
    <cellStyle name="20% - Accent1 2 3 5 2 2 3 2" xfId="4580" xr:uid="{00000000-0005-0000-0000-0000BC110000}"/>
    <cellStyle name="20% - Accent1 2 3 5 2 2 4" xfId="4581" xr:uid="{00000000-0005-0000-0000-0000BD110000}"/>
    <cellStyle name="20% - Accent1 2 3 5 2 3" xfId="4582" xr:uid="{00000000-0005-0000-0000-0000BE110000}"/>
    <cellStyle name="20% - Accent1 2 3 5 2 3 2" xfId="4583" xr:uid="{00000000-0005-0000-0000-0000BF110000}"/>
    <cellStyle name="20% - Accent1 2 3 5 2 4" xfId="4584" xr:uid="{00000000-0005-0000-0000-0000C0110000}"/>
    <cellStyle name="20% - Accent1 2 3 5 2 4 2" xfId="4585" xr:uid="{00000000-0005-0000-0000-0000C1110000}"/>
    <cellStyle name="20% - Accent1 2 3 5 2 5" xfId="4586" xr:uid="{00000000-0005-0000-0000-0000C2110000}"/>
    <cellStyle name="20% - Accent1 2 3 5 3" xfId="4587" xr:uid="{00000000-0005-0000-0000-0000C3110000}"/>
    <cellStyle name="20% - Accent1 2 3 5 3 2" xfId="4588" xr:uid="{00000000-0005-0000-0000-0000C4110000}"/>
    <cellStyle name="20% - Accent1 2 3 5 3 2 2" xfId="4589" xr:uid="{00000000-0005-0000-0000-0000C5110000}"/>
    <cellStyle name="20% - Accent1 2 3 5 3 3" xfId="4590" xr:uid="{00000000-0005-0000-0000-0000C6110000}"/>
    <cellStyle name="20% - Accent1 2 3 5 3 3 2" xfId="4591" xr:uid="{00000000-0005-0000-0000-0000C7110000}"/>
    <cellStyle name="20% - Accent1 2 3 5 3 4" xfId="4592" xr:uid="{00000000-0005-0000-0000-0000C8110000}"/>
    <cellStyle name="20% - Accent1 2 3 5 4" xfId="4593" xr:uid="{00000000-0005-0000-0000-0000C9110000}"/>
    <cellStyle name="20% - Accent1 2 3 5 4 2" xfId="4594" xr:uid="{00000000-0005-0000-0000-0000CA110000}"/>
    <cellStyle name="20% - Accent1 2 3 5 5" xfId="4595" xr:uid="{00000000-0005-0000-0000-0000CB110000}"/>
    <cellStyle name="20% - Accent1 2 3 5 5 2" xfId="4596" xr:uid="{00000000-0005-0000-0000-0000CC110000}"/>
    <cellStyle name="20% - Accent1 2 3 5 6" xfId="4597" xr:uid="{00000000-0005-0000-0000-0000CD110000}"/>
    <cellStyle name="20% - Accent1 2 3 6" xfId="4598" xr:uid="{00000000-0005-0000-0000-0000CE110000}"/>
    <cellStyle name="20% - Accent1 2 3 6 2" xfId="4599" xr:uid="{00000000-0005-0000-0000-0000CF110000}"/>
    <cellStyle name="20% - Accent1 2 3 6 2 2" xfId="4600" xr:uid="{00000000-0005-0000-0000-0000D0110000}"/>
    <cellStyle name="20% - Accent1 2 3 6 2 2 2" xfId="4601" xr:uid="{00000000-0005-0000-0000-0000D1110000}"/>
    <cellStyle name="20% - Accent1 2 3 6 2 2 2 2" xfId="4602" xr:uid="{00000000-0005-0000-0000-0000D2110000}"/>
    <cellStyle name="20% - Accent1 2 3 6 2 2 3" xfId="4603" xr:uid="{00000000-0005-0000-0000-0000D3110000}"/>
    <cellStyle name="20% - Accent1 2 3 6 2 2 3 2" xfId="4604" xr:uid="{00000000-0005-0000-0000-0000D4110000}"/>
    <cellStyle name="20% - Accent1 2 3 6 2 2 4" xfId="4605" xr:uid="{00000000-0005-0000-0000-0000D5110000}"/>
    <cellStyle name="20% - Accent1 2 3 6 2 3" xfId="4606" xr:uid="{00000000-0005-0000-0000-0000D6110000}"/>
    <cellStyle name="20% - Accent1 2 3 6 2 3 2" xfId="4607" xr:uid="{00000000-0005-0000-0000-0000D7110000}"/>
    <cellStyle name="20% - Accent1 2 3 6 2 4" xfId="4608" xr:uid="{00000000-0005-0000-0000-0000D8110000}"/>
    <cellStyle name="20% - Accent1 2 3 6 2 4 2" xfId="4609" xr:uid="{00000000-0005-0000-0000-0000D9110000}"/>
    <cellStyle name="20% - Accent1 2 3 6 2 5" xfId="4610" xr:uid="{00000000-0005-0000-0000-0000DA110000}"/>
    <cellStyle name="20% - Accent1 2 3 6 3" xfId="4611" xr:uid="{00000000-0005-0000-0000-0000DB110000}"/>
    <cellStyle name="20% - Accent1 2 3 6 3 2" xfId="4612" xr:uid="{00000000-0005-0000-0000-0000DC110000}"/>
    <cellStyle name="20% - Accent1 2 3 6 3 2 2" xfId="4613" xr:uid="{00000000-0005-0000-0000-0000DD110000}"/>
    <cellStyle name="20% - Accent1 2 3 6 3 3" xfId="4614" xr:uid="{00000000-0005-0000-0000-0000DE110000}"/>
    <cellStyle name="20% - Accent1 2 3 6 3 3 2" xfId="4615" xr:uid="{00000000-0005-0000-0000-0000DF110000}"/>
    <cellStyle name="20% - Accent1 2 3 6 3 4" xfId="4616" xr:uid="{00000000-0005-0000-0000-0000E0110000}"/>
    <cellStyle name="20% - Accent1 2 3 6 4" xfId="4617" xr:uid="{00000000-0005-0000-0000-0000E1110000}"/>
    <cellStyle name="20% - Accent1 2 3 6 4 2" xfId="4618" xr:uid="{00000000-0005-0000-0000-0000E2110000}"/>
    <cellStyle name="20% - Accent1 2 3 6 5" xfId="4619" xr:uid="{00000000-0005-0000-0000-0000E3110000}"/>
    <cellStyle name="20% - Accent1 2 3 6 5 2" xfId="4620" xr:uid="{00000000-0005-0000-0000-0000E4110000}"/>
    <cellStyle name="20% - Accent1 2 3 6 6" xfId="4621" xr:uid="{00000000-0005-0000-0000-0000E5110000}"/>
    <cellStyle name="20% - Accent1 2 3 7" xfId="4622" xr:uid="{00000000-0005-0000-0000-0000E6110000}"/>
    <cellStyle name="20% - Accent1 2 3 7 2" xfId="4623" xr:uid="{00000000-0005-0000-0000-0000E7110000}"/>
    <cellStyle name="20% - Accent1 2 3 7 2 2" xfId="4624" xr:uid="{00000000-0005-0000-0000-0000E8110000}"/>
    <cellStyle name="20% - Accent1 2 3 7 2 2 2" xfId="4625" xr:uid="{00000000-0005-0000-0000-0000E9110000}"/>
    <cellStyle name="20% - Accent1 2 3 7 2 2 2 2" xfId="4626" xr:uid="{00000000-0005-0000-0000-0000EA110000}"/>
    <cellStyle name="20% - Accent1 2 3 7 2 2 3" xfId="4627" xr:uid="{00000000-0005-0000-0000-0000EB110000}"/>
    <cellStyle name="20% - Accent1 2 3 7 2 2 3 2" xfId="4628" xr:uid="{00000000-0005-0000-0000-0000EC110000}"/>
    <cellStyle name="20% - Accent1 2 3 7 2 2 4" xfId="4629" xr:uid="{00000000-0005-0000-0000-0000ED110000}"/>
    <cellStyle name="20% - Accent1 2 3 7 2 3" xfId="4630" xr:uid="{00000000-0005-0000-0000-0000EE110000}"/>
    <cellStyle name="20% - Accent1 2 3 7 2 3 2" xfId="4631" xr:uid="{00000000-0005-0000-0000-0000EF110000}"/>
    <cellStyle name="20% - Accent1 2 3 7 2 4" xfId="4632" xr:uid="{00000000-0005-0000-0000-0000F0110000}"/>
    <cellStyle name="20% - Accent1 2 3 7 2 4 2" xfId="4633" xr:uid="{00000000-0005-0000-0000-0000F1110000}"/>
    <cellStyle name="20% - Accent1 2 3 7 2 5" xfId="4634" xr:uid="{00000000-0005-0000-0000-0000F2110000}"/>
    <cellStyle name="20% - Accent1 2 3 7 3" xfId="4635" xr:uid="{00000000-0005-0000-0000-0000F3110000}"/>
    <cellStyle name="20% - Accent1 2 3 7 3 2" xfId="4636" xr:uid="{00000000-0005-0000-0000-0000F4110000}"/>
    <cellStyle name="20% - Accent1 2 3 7 3 2 2" xfId="4637" xr:uid="{00000000-0005-0000-0000-0000F5110000}"/>
    <cellStyle name="20% - Accent1 2 3 7 3 3" xfId="4638" xr:uid="{00000000-0005-0000-0000-0000F6110000}"/>
    <cellStyle name="20% - Accent1 2 3 7 3 3 2" xfId="4639" xr:uid="{00000000-0005-0000-0000-0000F7110000}"/>
    <cellStyle name="20% - Accent1 2 3 7 3 4" xfId="4640" xr:uid="{00000000-0005-0000-0000-0000F8110000}"/>
    <cellStyle name="20% - Accent1 2 3 7 4" xfId="4641" xr:uid="{00000000-0005-0000-0000-0000F9110000}"/>
    <cellStyle name="20% - Accent1 2 3 7 4 2" xfId="4642" xr:uid="{00000000-0005-0000-0000-0000FA110000}"/>
    <cellStyle name="20% - Accent1 2 3 7 5" xfId="4643" xr:uid="{00000000-0005-0000-0000-0000FB110000}"/>
    <cellStyle name="20% - Accent1 2 3 7 5 2" xfId="4644" xr:uid="{00000000-0005-0000-0000-0000FC110000}"/>
    <cellStyle name="20% - Accent1 2 3 7 6" xfId="4645" xr:uid="{00000000-0005-0000-0000-0000FD110000}"/>
    <cellStyle name="20% - Accent1 2 3 8" xfId="4646" xr:uid="{00000000-0005-0000-0000-0000FE110000}"/>
    <cellStyle name="20% - Accent1 2 3 8 2" xfId="4647" xr:uid="{00000000-0005-0000-0000-0000FF110000}"/>
    <cellStyle name="20% - Accent1 2 3 8 2 2" xfId="4648" xr:uid="{00000000-0005-0000-0000-000000120000}"/>
    <cellStyle name="20% - Accent1 2 3 8 2 2 2" xfId="4649" xr:uid="{00000000-0005-0000-0000-000001120000}"/>
    <cellStyle name="20% - Accent1 2 3 8 2 3" xfId="4650" xr:uid="{00000000-0005-0000-0000-000002120000}"/>
    <cellStyle name="20% - Accent1 2 3 8 2 3 2" xfId="4651" xr:uid="{00000000-0005-0000-0000-000003120000}"/>
    <cellStyle name="20% - Accent1 2 3 8 2 4" xfId="4652" xr:uid="{00000000-0005-0000-0000-000004120000}"/>
    <cellStyle name="20% - Accent1 2 3 8 3" xfId="4653" xr:uid="{00000000-0005-0000-0000-000005120000}"/>
    <cellStyle name="20% - Accent1 2 3 8 3 2" xfId="4654" xr:uid="{00000000-0005-0000-0000-000006120000}"/>
    <cellStyle name="20% - Accent1 2 3 8 4" xfId="4655" xr:uid="{00000000-0005-0000-0000-000007120000}"/>
    <cellStyle name="20% - Accent1 2 3 8 4 2" xfId="4656" xr:uid="{00000000-0005-0000-0000-000008120000}"/>
    <cellStyle name="20% - Accent1 2 3 8 5" xfId="4657" xr:uid="{00000000-0005-0000-0000-000009120000}"/>
    <cellStyle name="20% - Accent1 2 3 9" xfId="4658" xr:uid="{00000000-0005-0000-0000-00000A120000}"/>
    <cellStyle name="20% - Accent1 2 3 9 2" xfId="4659" xr:uid="{00000000-0005-0000-0000-00000B120000}"/>
    <cellStyle name="20% - Accent1 2 3 9 2 2" xfId="4660" xr:uid="{00000000-0005-0000-0000-00000C120000}"/>
    <cellStyle name="20% - Accent1 2 3 9 3" xfId="4661" xr:uid="{00000000-0005-0000-0000-00000D120000}"/>
    <cellStyle name="20% - Accent1 2 3 9 3 2" xfId="4662" xr:uid="{00000000-0005-0000-0000-00000E120000}"/>
    <cellStyle name="20% - Accent1 2 3 9 4" xfId="4663" xr:uid="{00000000-0005-0000-0000-00000F120000}"/>
    <cellStyle name="20% - Accent1 2 4" xfId="4664" xr:uid="{00000000-0005-0000-0000-000010120000}"/>
    <cellStyle name="20% - Accent1 2 4 10" xfId="4665" xr:uid="{00000000-0005-0000-0000-000011120000}"/>
    <cellStyle name="20% - Accent1 2 4 10 2" xfId="4666" xr:uid="{00000000-0005-0000-0000-000012120000}"/>
    <cellStyle name="20% - Accent1 2 4 11" xfId="4667" xr:uid="{00000000-0005-0000-0000-000013120000}"/>
    <cellStyle name="20% - Accent1 2 4 11 2" xfId="4668" xr:uid="{00000000-0005-0000-0000-000014120000}"/>
    <cellStyle name="20% - Accent1 2 4 12" xfId="4669" xr:uid="{00000000-0005-0000-0000-000015120000}"/>
    <cellStyle name="20% - Accent1 2 4 2" xfId="4670" xr:uid="{00000000-0005-0000-0000-000016120000}"/>
    <cellStyle name="20% - Accent1 2 4 2 2" xfId="4671" xr:uid="{00000000-0005-0000-0000-000017120000}"/>
    <cellStyle name="20% - Accent1 2 4 2 2 2" xfId="4672" xr:uid="{00000000-0005-0000-0000-000018120000}"/>
    <cellStyle name="20% - Accent1 2 4 2 2 2 2" xfId="4673" xr:uid="{00000000-0005-0000-0000-000019120000}"/>
    <cellStyle name="20% - Accent1 2 4 2 2 2 2 2" xfId="4674" xr:uid="{00000000-0005-0000-0000-00001A120000}"/>
    <cellStyle name="20% - Accent1 2 4 2 2 2 3" xfId="4675" xr:uid="{00000000-0005-0000-0000-00001B120000}"/>
    <cellStyle name="20% - Accent1 2 4 2 2 2 3 2" xfId="4676" xr:uid="{00000000-0005-0000-0000-00001C120000}"/>
    <cellStyle name="20% - Accent1 2 4 2 2 2 4" xfId="4677" xr:uid="{00000000-0005-0000-0000-00001D120000}"/>
    <cellStyle name="20% - Accent1 2 4 2 2 3" xfId="4678" xr:uid="{00000000-0005-0000-0000-00001E120000}"/>
    <cellStyle name="20% - Accent1 2 4 2 2 3 2" xfId="4679" xr:uid="{00000000-0005-0000-0000-00001F120000}"/>
    <cellStyle name="20% - Accent1 2 4 2 2 4" xfId="4680" xr:uid="{00000000-0005-0000-0000-000020120000}"/>
    <cellStyle name="20% - Accent1 2 4 2 2 4 2" xfId="4681" xr:uid="{00000000-0005-0000-0000-000021120000}"/>
    <cellStyle name="20% - Accent1 2 4 2 2 5" xfId="4682" xr:uid="{00000000-0005-0000-0000-000022120000}"/>
    <cellStyle name="20% - Accent1 2 4 2 3" xfId="4683" xr:uid="{00000000-0005-0000-0000-000023120000}"/>
    <cellStyle name="20% - Accent1 2 4 2 3 2" xfId="4684" xr:uid="{00000000-0005-0000-0000-000024120000}"/>
    <cellStyle name="20% - Accent1 2 4 2 3 2 2" xfId="4685" xr:uid="{00000000-0005-0000-0000-000025120000}"/>
    <cellStyle name="20% - Accent1 2 4 2 3 3" xfId="4686" xr:uid="{00000000-0005-0000-0000-000026120000}"/>
    <cellStyle name="20% - Accent1 2 4 2 3 3 2" xfId="4687" xr:uid="{00000000-0005-0000-0000-000027120000}"/>
    <cellStyle name="20% - Accent1 2 4 2 3 4" xfId="4688" xr:uid="{00000000-0005-0000-0000-000028120000}"/>
    <cellStyle name="20% - Accent1 2 4 2 4" xfId="4689" xr:uid="{00000000-0005-0000-0000-000029120000}"/>
    <cellStyle name="20% - Accent1 2 4 2 4 2" xfId="4690" xr:uid="{00000000-0005-0000-0000-00002A120000}"/>
    <cellStyle name="20% - Accent1 2 4 2 5" xfId="4691" xr:uid="{00000000-0005-0000-0000-00002B120000}"/>
    <cellStyle name="20% - Accent1 2 4 2 5 2" xfId="4692" xr:uid="{00000000-0005-0000-0000-00002C120000}"/>
    <cellStyle name="20% - Accent1 2 4 2 6" xfId="4693" xr:uid="{00000000-0005-0000-0000-00002D120000}"/>
    <cellStyle name="20% - Accent1 2 4 3" xfId="4694" xr:uid="{00000000-0005-0000-0000-00002E120000}"/>
    <cellStyle name="20% - Accent1 2 4 3 2" xfId="4695" xr:uid="{00000000-0005-0000-0000-00002F120000}"/>
    <cellStyle name="20% - Accent1 2 4 3 2 2" xfId="4696" xr:uid="{00000000-0005-0000-0000-000030120000}"/>
    <cellStyle name="20% - Accent1 2 4 3 2 2 2" xfId="4697" xr:uid="{00000000-0005-0000-0000-000031120000}"/>
    <cellStyle name="20% - Accent1 2 4 3 2 2 2 2" xfId="4698" xr:uid="{00000000-0005-0000-0000-000032120000}"/>
    <cellStyle name="20% - Accent1 2 4 3 2 2 3" xfId="4699" xr:uid="{00000000-0005-0000-0000-000033120000}"/>
    <cellStyle name="20% - Accent1 2 4 3 2 2 3 2" xfId="4700" xr:uid="{00000000-0005-0000-0000-000034120000}"/>
    <cellStyle name="20% - Accent1 2 4 3 2 2 4" xfId="4701" xr:uid="{00000000-0005-0000-0000-000035120000}"/>
    <cellStyle name="20% - Accent1 2 4 3 2 3" xfId="4702" xr:uid="{00000000-0005-0000-0000-000036120000}"/>
    <cellStyle name="20% - Accent1 2 4 3 2 3 2" xfId="4703" xr:uid="{00000000-0005-0000-0000-000037120000}"/>
    <cellStyle name="20% - Accent1 2 4 3 2 4" xfId="4704" xr:uid="{00000000-0005-0000-0000-000038120000}"/>
    <cellStyle name="20% - Accent1 2 4 3 2 4 2" xfId="4705" xr:uid="{00000000-0005-0000-0000-000039120000}"/>
    <cellStyle name="20% - Accent1 2 4 3 2 5" xfId="4706" xr:uid="{00000000-0005-0000-0000-00003A120000}"/>
    <cellStyle name="20% - Accent1 2 4 3 3" xfId="4707" xr:uid="{00000000-0005-0000-0000-00003B120000}"/>
    <cellStyle name="20% - Accent1 2 4 3 3 2" xfId="4708" xr:uid="{00000000-0005-0000-0000-00003C120000}"/>
    <cellStyle name="20% - Accent1 2 4 3 3 2 2" xfId="4709" xr:uid="{00000000-0005-0000-0000-00003D120000}"/>
    <cellStyle name="20% - Accent1 2 4 3 3 3" xfId="4710" xr:uid="{00000000-0005-0000-0000-00003E120000}"/>
    <cellStyle name="20% - Accent1 2 4 3 3 3 2" xfId="4711" xr:uid="{00000000-0005-0000-0000-00003F120000}"/>
    <cellStyle name="20% - Accent1 2 4 3 3 4" xfId="4712" xr:uid="{00000000-0005-0000-0000-000040120000}"/>
    <cellStyle name="20% - Accent1 2 4 3 4" xfId="4713" xr:uid="{00000000-0005-0000-0000-000041120000}"/>
    <cellStyle name="20% - Accent1 2 4 3 4 2" xfId="4714" xr:uid="{00000000-0005-0000-0000-000042120000}"/>
    <cellStyle name="20% - Accent1 2 4 3 5" xfId="4715" xr:uid="{00000000-0005-0000-0000-000043120000}"/>
    <cellStyle name="20% - Accent1 2 4 3 5 2" xfId="4716" xr:uid="{00000000-0005-0000-0000-000044120000}"/>
    <cellStyle name="20% - Accent1 2 4 3 6" xfId="4717" xr:uid="{00000000-0005-0000-0000-000045120000}"/>
    <cellStyle name="20% - Accent1 2 4 4" xfId="4718" xr:uid="{00000000-0005-0000-0000-000046120000}"/>
    <cellStyle name="20% - Accent1 2 4 4 2" xfId="4719" xr:uid="{00000000-0005-0000-0000-000047120000}"/>
    <cellStyle name="20% - Accent1 2 4 4 2 2" xfId="4720" xr:uid="{00000000-0005-0000-0000-000048120000}"/>
    <cellStyle name="20% - Accent1 2 4 4 2 2 2" xfId="4721" xr:uid="{00000000-0005-0000-0000-000049120000}"/>
    <cellStyle name="20% - Accent1 2 4 4 2 2 2 2" xfId="4722" xr:uid="{00000000-0005-0000-0000-00004A120000}"/>
    <cellStyle name="20% - Accent1 2 4 4 2 2 3" xfId="4723" xr:uid="{00000000-0005-0000-0000-00004B120000}"/>
    <cellStyle name="20% - Accent1 2 4 4 2 2 3 2" xfId="4724" xr:uid="{00000000-0005-0000-0000-00004C120000}"/>
    <cellStyle name="20% - Accent1 2 4 4 2 2 4" xfId="4725" xr:uid="{00000000-0005-0000-0000-00004D120000}"/>
    <cellStyle name="20% - Accent1 2 4 4 2 3" xfId="4726" xr:uid="{00000000-0005-0000-0000-00004E120000}"/>
    <cellStyle name="20% - Accent1 2 4 4 2 3 2" xfId="4727" xr:uid="{00000000-0005-0000-0000-00004F120000}"/>
    <cellStyle name="20% - Accent1 2 4 4 2 4" xfId="4728" xr:uid="{00000000-0005-0000-0000-000050120000}"/>
    <cellStyle name="20% - Accent1 2 4 4 2 4 2" xfId="4729" xr:uid="{00000000-0005-0000-0000-000051120000}"/>
    <cellStyle name="20% - Accent1 2 4 4 2 5" xfId="4730" xr:uid="{00000000-0005-0000-0000-000052120000}"/>
    <cellStyle name="20% - Accent1 2 4 4 3" xfId="4731" xr:uid="{00000000-0005-0000-0000-000053120000}"/>
    <cellStyle name="20% - Accent1 2 4 4 3 2" xfId="4732" xr:uid="{00000000-0005-0000-0000-000054120000}"/>
    <cellStyle name="20% - Accent1 2 4 4 3 2 2" xfId="4733" xr:uid="{00000000-0005-0000-0000-000055120000}"/>
    <cellStyle name="20% - Accent1 2 4 4 3 3" xfId="4734" xr:uid="{00000000-0005-0000-0000-000056120000}"/>
    <cellStyle name="20% - Accent1 2 4 4 3 3 2" xfId="4735" xr:uid="{00000000-0005-0000-0000-000057120000}"/>
    <cellStyle name="20% - Accent1 2 4 4 3 4" xfId="4736" xr:uid="{00000000-0005-0000-0000-000058120000}"/>
    <cellStyle name="20% - Accent1 2 4 4 4" xfId="4737" xr:uid="{00000000-0005-0000-0000-000059120000}"/>
    <cellStyle name="20% - Accent1 2 4 4 4 2" xfId="4738" xr:uid="{00000000-0005-0000-0000-00005A120000}"/>
    <cellStyle name="20% - Accent1 2 4 4 5" xfId="4739" xr:uid="{00000000-0005-0000-0000-00005B120000}"/>
    <cellStyle name="20% - Accent1 2 4 4 5 2" xfId="4740" xr:uid="{00000000-0005-0000-0000-00005C120000}"/>
    <cellStyle name="20% - Accent1 2 4 4 6" xfId="4741" xr:uid="{00000000-0005-0000-0000-00005D120000}"/>
    <cellStyle name="20% - Accent1 2 4 5" xfId="4742" xr:uid="{00000000-0005-0000-0000-00005E120000}"/>
    <cellStyle name="20% - Accent1 2 4 5 2" xfId="4743" xr:uid="{00000000-0005-0000-0000-00005F120000}"/>
    <cellStyle name="20% - Accent1 2 4 5 2 2" xfId="4744" xr:uid="{00000000-0005-0000-0000-000060120000}"/>
    <cellStyle name="20% - Accent1 2 4 5 2 2 2" xfId="4745" xr:uid="{00000000-0005-0000-0000-000061120000}"/>
    <cellStyle name="20% - Accent1 2 4 5 2 2 2 2" xfId="4746" xr:uid="{00000000-0005-0000-0000-000062120000}"/>
    <cellStyle name="20% - Accent1 2 4 5 2 2 3" xfId="4747" xr:uid="{00000000-0005-0000-0000-000063120000}"/>
    <cellStyle name="20% - Accent1 2 4 5 2 2 3 2" xfId="4748" xr:uid="{00000000-0005-0000-0000-000064120000}"/>
    <cellStyle name="20% - Accent1 2 4 5 2 2 4" xfId="4749" xr:uid="{00000000-0005-0000-0000-000065120000}"/>
    <cellStyle name="20% - Accent1 2 4 5 2 3" xfId="4750" xr:uid="{00000000-0005-0000-0000-000066120000}"/>
    <cellStyle name="20% - Accent1 2 4 5 2 3 2" xfId="4751" xr:uid="{00000000-0005-0000-0000-000067120000}"/>
    <cellStyle name="20% - Accent1 2 4 5 2 4" xfId="4752" xr:uid="{00000000-0005-0000-0000-000068120000}"/>
    <cellStyle name="20% - Accent1 2 4 5 2 4 2" xfId="4753" xr:uid="{00000000-0005-0000-0000-000069120000}"/>
    <cellStyle name="20% - Accent1 2 4 5 2 5" xfId="4754" xr:uid="{00000000-0005-0000-0000-00006A120000}"/>
    <cellStyle name="20% - Accent1 2 4 5 3" xfId="4755" xr:uid="{00000000-0005-0000-0000-00006B120000}"/>
    <cellStyle name="20% - Accent1 2 4 5 3 2" xfId="4756" xr:uid="{00000000-0005-0000-0000-00006C120000}"/>
    <cellStyle name="20% - Accent1 2 4 5 3 2 2" xfId="4757" xr:uid="{00000000-0005-0000-0000-00006D120000}"/>
    <cellStyle name="20% - Accent1 2 4 5 3 3" xfId="4758" xr:uid="{00000000-0005-0000-0000-00006E120000}"/>
    <cellStyle name="20% - Accent1 2 4 5 3 3 2" xfId="4759" xr:uid="{00000000-0005-0000-0000-00006F120000}"/>
    <cellStyle name="20% - Accent1 2 4 5 3 4" xfId="4760" xr:uid="{00000000-0005-0000-0000-000070120000}"/>
    <cellStyle name="20% - Accent1 2 4 5 4" xfId="4761" xr:uid="{00000000-0005-0000-0000-000071120000}"/>
    <cellStyle name="20% - Accent1 2 4 5 4 2" xfId="4762" xr:uid="{00000000-0005-0000-0000-000072120000}"/>
    <cellStyle name="20% - Accent1 2 4 5 5" xfId="4763" xr:uid="{00000000-0005-0000-0000-000073120000}"/>
    <cellStyle name="20% - Accent1 2 4 5 5 2" xfId="4764" xr:uid="{00000000-0005-0000-0000-000074120000}"/>
    <cellStyle name="20% - Accent1 2 4 5 6" xfId="4765" xr:uid="{00000000-0005-0000-0000-000075120000}"/>
    <cellStyle name="20% - Accent1 2 4 6" xfId="4766" xr:uid="{00000000-0005-0000-0000-000076120000}"/>
    <cellStyle name="20% - Accent1 2 4 6 2" xfId="4767" xr:uid="{00000000-0005-0000-0000-000077120000}"/>
    <cellStyle name="20% - Accent1 2 4 6 2 2" xfId="4768" xr:uid="{00000000-0005-0000-0000-000078120000}"/>
    <cellStyle name="20% - Accent1 2 4 6 2 2 2" xfId="4769" xr:uid="{00000000-0005-0000-0000-000079120000}"/>
    <cellStyle name="20% - Accent1 2 4 6 2 2 2 2" xfId="4770" xr:uid="{00000000-0005-0000-0000-00007A120000}"/>
    <cellStyle name="20% - Accent1 2 4 6 2 2 3" xfId="4771" xr:uid="{00000000-0005-0000-0000-00007B120000}"/>
    <cellStyle name="20% - Accent1 2 4 6 2 2 3 2" xfId="4772" xr:uid="{00000000-0005-0000-0000-00007C120000}"/>
    <cellStyle name="20% - Accent1 2 4 6 2 2 4" xfId="4773" xr:uid="{00000000-0005-0000-0000-00007D120000}"/>
    <cellStyle name="20% - Accent1 2 4 6 2 3" xfId="4774" xr:uid="{00000000-0005-0000-0000-00007E120000}"/>
    <cellStyle name="20% - Accent1 2 4 6 2 3 2" xfId="4775" xr:uid="{00000000-0005-0000-0000-00007F120000}"/>
    <cellStyle name="20% - Accent1 2 4 6 2 4" xfId="4776" xr:uid="{00000000-0005-0000-0000-000080120000}"/>
    <cellStyle name="20% - Accent1 2 4 6 2 4 2" xfId="4777" xr:uid="{00000000-0005-0000-0000-000081120000}"/>
    <cellStyle name="20% - Accent1 2 4 6 2 5" xfId="4778" xr:uid="{00000000-0005-0000-0000-000082120000}"/>
    <cellStyle name="20% - Accent1 2 4 6 3" xfId="4779" xr:uid="{00000000-0005-0000-0000-000083120000}"/>
    <cellStyle name="20% - Accent1 2 4 6 3 2" xfId="4780" xr:uid="{00000000-0005-0000-0000-000084120000}"/>
    <cellStyle name="20% - Accent1 2 4 6 3 2 2" xfId="4781" xr:uid="{00000000-0005-0000-0000-000085120000}"/>
    <cellStyle name="20% - Accent1 2 4 6 3 3" xfId="4782" xr:uid="{00000000-0005-0000-0000-000086120000}"/>
    <cellStyle name="20% - Accent1 2 4 6 3 3 2" xfId="4783" xr:uid="{00000000-0005-0000-0000-000087120000}"/>
    <cellStyle name="20% - Accent1 2 4 6 3 4" xfId="4784" xr:uid="{00000000-0005-0000-0000-000088120000}"/>
    <cellStyle name="20% - Accent1 2 4 6 4" xfId="4785" xr:uid="{00000000-0005-0000-0000-000089120000}"/>
    <cellStyle name="20% - Accent1 2 4 6 4 2" xfId="4786" xr:uid="{00000000-0005-0000-0000-00008A120000}"/>
    <cellStyle name="20% - Accent1 2 4 6 5" xfId="4787" xr:uid="{00000000-0005-0000-0000-00008B120000}"/>
    <cellStyle name="20% - Accent1 2 4 6 5 2" xfId="4788" xr:uid="{00000000-0005-0000-0000-00008C120000}"/>
    <cellStyle name="20% - Accent1 2 4 6 6" xfId="4789" xr:uid="{00000000-0005-0000-0000-00008D120000}"/>
    <cellStyle name="20% - Accent1 2 4 7" xfId="4790" xr:uid="{00000000-0005-0000-0000-00008E120000}"/>
    <cellStyle name="20% - Accent1 2 4 7 2" xfId="4791" xr:uid="{00000000-0005-0000-0000-00008F120000}"/>
    <cellStyle name="20% - Accent1 2 4 7 2 2" xfId="4792" xr:uid="{00000000-0005-0000-0000-000090120000}"/>
    <cellStyle name="20% - Accent1 2 4 7 2 2 2" xfId="4793" xr:uid="{00000000-0005-0000-0000-000091120000}"/>
    <cellStyle name="20% - Accent1 2 4 7 2 3" xfId="4794" xr:uid="{00000000-0005-0000-0000-000092120000}"/>
    <cellStyle name="20% - Accent1 2 4 7 2 3 2" xfId="4795" xr:uid="{00000000-0005-0000-0000-000093120000}"/>
    <cellStyle name="20% - Accent1 2 4 7 2 4" xfId="4796" xr:uid="{00000000-0005-0000-0000-000094120000}"/>
    <cellStyle name="20% - Accent1 2 4 7 3" xfId="4797" xr:uid="{00000000-0005-0000-0000-000095120000}"/>
    <cellStyle name="20% - Accent1 2 4 7 3 2" xfId="4798" xr:uid="{00000000-0005-0000-0000-000096120000}"/>
    <cellStyle name="20% - Accent1 2 4 7 4" xfId="4799" xr:uid="{00000000-0005-0000-0000-000097120000}"/>
    <cellStyle name="20% - Accent1 2 4 7 4 2" xfId="4800" xr:uid="{00000000-0005-0000-0000-000098120000}"/>
    <cellStyle name="20% - Accent1 2 4 7 5" xfId="4801" xr:uid="{00000000-0005-0000-0000-000099120000}"/>
    <cellStyle name="20% - Accent1 2 4 8" xfId="4802" xr:uid="{00000000-0005-0000-0000-00009A120000}"/>
    <cellStyle name="20% - Accent1 2 4 8 2" xfId="4803" xr:uid="{00000000-0005-0000-0000-00009B120000}"/>
    <cellStyle name="20% - Accent1 2 4 8 2 2" xfId="4804" xr:uid="{00000000-0005-0000-0000-00009C120000}"/>
    <cellStyle name="20% - Accent1 2 4 8 3" xfId="4805" xr:uid="{00000000-0005-0000-0000-00009D120000}"/>
    <cellStyle name="20% - Accent1 2 4 8 3 2" xfId="4806" xr:uid="{00000000-0005-0000-0000-00009E120000}"/>
    <cellStyle name="20% - Accent1 2 4 8 4" xfId="4807" xr:uid="{00000000-0005-0000-0000-00009F120000}"/>
    <cellStyle name="20% - Accent1 2 4 9" xfId="4808" xr:uid="{00000000-0005-0000-0000-0000A0120000}"/>
    <cellStyle name="20% - Accent1 2 4 9 2" xfId="4809" xr:uid="{00000000-0005-0000-0000-0000A1120000}"/>
    <cellStyle name="20% - Accent1 2 4 9 2 2" xfId="4810" xr:uid="{00000000-0005-0000-0000-0000A2120000}"/>
    <cellStyle name="20% - Accent1 2 4 9 3" xfId="4811" xr:uid="{00000000-0005-0000-0000-0000A3120000}"/>
    <cellStyle name="20% - Accent1 2 4 9 3 2" xfId="4812" xr:uid="{00000000-0005-0000-0000-0000A4120000}"/>
    <cellStyle name="20% - Accent1 2 4 9 4" xfId="4813" xr:uid="{00000000-0005-0000-0000-0000A5120000}"/>
    <cellStyle name="20% - Accent1 2 5" xfId="4814" xr:uid="{00000000-0005-0000-0000-0000A6120000}"/>
    <cellStyle name="20% - Accent1 2 5 2" xfId="4815" xr:uid="{00000000-0005-0000-0000-0000A7120000}"/>
    <cellStyle name="20% - Accent1 2 5 2 2" xfId="4816" xr:uid="{00000000-0005-0000-0000-0000A8120000}"/>
    <cellStyle name="20% - Accent1 2 5 2 2 2" xfId="4817" xr:uid="{00000000-0005-0000-0000-0000A9120000}"/>
    <cellStyle name="20% - Accent1 2 5 2 2 2 2" xfId="4818" xr:uid="{00000000-0005-0000-0000-0000AA120000}"/>
    <cellStyle name="20% - Accent1 2 5 2 2 3" xfId="4819" xr:uid="{00000000-0005-0000-0000-0000AB120000}"/>
    <cellStyle name="20% - Accent1 2 5 2 2 3 2" xfId="4820" xr:uid="{00000000-0005-0000-0000-0000AC120000}"/>
    <cellStyle name="20% - Accent1 2 5 2 2 4" xfId="4821" xr:uid="{00000000-0005-0000-0000-0000AD120000}"/>
    <cellStyle name="20% - Accent1 2 5 2 3" xfId="4822" xr:uid="{00000000-0005-0000-0000-0000AE120000}"/>
    <cellStyle name="20% - Accent1 2 5 2 3 2" xfId="4823" xr:uid="{00000000-0005-0000-0000-0000AF120000}"/>
    <cellStyle name="20% - Accent1 2 5 2 4" xfId="4824" xr:uid="{00000000-0005-0000-0000-0000B0120000}"/>
    <cellStyle name="20% - Accent1 2 5 2 4 2" xfId="4825" xr:uid="{00000000-0005-0000-0000-0000B1120000}"/>
    <cellStyle name="20% - Accent1 2 5 2 5" xfId="4826" xr:uid="{00000000-0005-0000-0000-0000B2120000}"/>
    <cellStyle name="20% - Accent1 2 5 3" xfId="4827" xr:uid="{00000000-0005-0000-0000-0000B3120000}"/>
    <cellStyle name="20% - Accent1 2 5 3 2" xfId="4828" xr:uid="{00000000-0005-0000-0000-0000B4120000}"/>
    <cellStyle name="20% - Accent1 2 5 3 2 2" xfId="4829" xr:uid="{00000000-0005-0000-0000-0000B5120000}"/>
    <cellStyle name="20% - Accent1 2 5 3 3" xfId="4830" xr:uid="{00000000-0005-0000-0000-0000B6120000}"/>
    <cellStyle name="20% - Accent1 2 5 3 3 2" xfId="4831" xr:uid="{00000000-0005-0000-0000-0000B7120000}"/>
    <cellStyle name="20% - Accent1 2 5 3 4" xfId="4832" xr:uid="{00000000-0005-0000-0000-0000B8120000}"/>
    <cellStyle name="20% - Accent1 2 5 4" xfId="4833" xr:uid="{00000000-0005-0000-0000-0000B9120000}"/>
    <cellStyle name="20% - Accent1 2 5 4 2" xfId="4834" xr:uid="{00000000-0005-0000-0000-0000BA120000}"/>
    <cellStyle name="20% - Accent1 2 5 5" xfId="4835" xr:uid="{00000000-0005-0000-0000-0000BB120000}"/>
    <cellStyle name="20% - Accent1 2 5 5 2" xfId="4836" xr:uid="{00000000-0005-0000-0000-0000BC120000}"/>
    <cellStyle name="20% - Accent1 2 5 6" xfId="4837" xr:uid="{00000000-0005-0000-0000-0000BD120000}"/>
    <cellStyle name="20% - Accent1 2 6" xfId="4838" xr:uid="{00000000-0005-0000-0000-0000BE120000}"/>
    <cellStyle name="20% - Accent1 2 6 2" xfId="4839" xr:uid="{00000000-0005-0000-0000-0000BF120000}"/>
    <cellStyle name="20% - Accent1 2 6 2 2" xfId="4840" xr:uid="{00000000-0005-0000-0000-0000C0120000}"/>
    <cellStyle name="20% - Accent1 2 6 2 2 2" xfId="4841" xr:uid="{00000000-0005-0000-0000-0000C1120000}"/>
    <cellStyle name="20% - Accent1 2 6 2 2 2 2" xfId="4842" xr:uid="{00000000-0005-0000-0000-0000C2120000}"/>
    <cellStyle name="20% - Accent1 2 6 2 2 3" xfId="4843" xr:uid="{00000000-0005-0000-0000-0000C3120000}"/>
    <cellStyle name="20% - Accent1 2 6 2 2 3 2" xfId="4844" xr:uid="{00000000-0005-0000-0000-0000C4120000}"/>
    <cellStyle name="20% - Accent1 2 6 2 2 4" xfId="4845" xr:uid="{00000000-0005-0000-0000-0000C5120000}"/>
    <cellStyle name="20% - Accent1 2 6 2 3" xfId="4846" xr:uid="{00000000-0005-0000-0000-0000C6120000}"/>
    <cellStyle name="20% - Accent1 2 6 2 3 2" xfId="4847" xr:uid="{00000000-0005-0000-0000-0000C7120000}"/>
    <cellStyle name="20% - Accent1 2 6 2 4" xfId="4848" xr:uid="{00000000-0005-0000-0000-0000C8120000}"/>
    <cellStyle name="20% - Accent1 2 6 2 4 2" xfId="4849" xr:uid="{00000000-0005-0000-0000-0000C9120000}"/>
    <cellStyle name="20% - Accent1 2 6 2 5" xfId="4850" xr:uid="{00000000-0005-0000-0000-0000CA120000}"/>
    <cellStyle name="20% - Accent1 2 6 3" xfId="4851" xr:uid="{00000000-0005-0000-0000-0000CB120000}"/>
    <cellStyle name="20% - Accent1 2 6 3 2" xfId="4852" xr:uid="{00000000-0005-0000-0000-0000CC120000}"/>
    <cellStyle name="20% - Accent1 2 6 3 2 2" xfId="4853" xr:uid="{00000000-0005-0000-0000-0000CD120000}"/>
    <cellStyle name="20% - Accent1 2 6 3 3" xfId="4854" xr:uid="{00000000-0005-0000-0000-0000CE120000}"/>
    <cellStyle name="20% - Accent1 2 6 3 3 2" xfId="4855" xr:uid="{00000000-0005-0000-0000-0000CF120000}"/>
    <cellStyle name="20% - Accent1 2 6 3 4" xfId="4856" xr:uid="{00000000-0005-0000-0000-0000D0120000}"/>
    <cellStyle name="20% - Accent1 2 6 4" xfId="4857" xr:uid="{00000000-0005-0000-0000-0000D1120000}"/>
    <cellStyle name="20% - Accent1 2 6 4 2" xfId="4858" xr:uid="{00000000-0005-0000-0000-0000D2120000}"/>
    <cellStyle name="20% - Accent1 2 6 5" xfId="4859" xr:uid="{00000000-0005-0000-0000-0000D3120000}"/>
    <cellStyle name="20% - Accent1 2 6 5 2" xfId="4860" xr:uid="{00000000-0005-0000-0000-0000D4120000}"/>
    <cellStyle name="20% - Accent1 2 6 6" xfId="4861" xr:uid="{00000000-0005-0000-0000-0000D5120000}"/>
    <cellStyle name="20% - Accent1 2 7" xfId="4862" xr:uid="{00000000-0005-0000-0000-0000D6120000}"/>
    <cellStyle name="20% - Accent1 2 7 2" xfId="4863" xr:uid="{00000000-0005-0000-0000-0000D7120000}"/>
    <cellStyle name="20% - Accent1 2 7 2 2" xfId="4864" xr:uid="{00000000-0005-0000-0000-0000D8120000}"/>
    <cellStyle name="20% - Accent1 2 7 2 2 2" xfId="4865" xr:uid="{00000000-0005-0000-0000-0000D9120000}"/>
    <cellStyle name="20% - Accent1 2 7 2 2 2 2" xfId="4866" xr:uid="{00000000-0005-0000-0000-0000DA120000}"/>
    <cellStyle name="20% - Accent1 2 7 2 2 3" xfId="4867" xr:uid="{00000000-0005-0000-0000-0000DB120000}"/>
    <cellStyle name="20% - Accent1 2 7 2 2 3 2" xfId="4868" xr:uid="{00000000-0005-0000-0000-0000DC120000}"/>
    <cellStyle name="20% - Accent1 2 7 2 2 4" xfId="4869" xr:uid="{00000000-0005-0000-0000-0000DD120000}"/>
    <cellStyle name="20% - Accent1 2 7 2 3" xfId="4870" xr:uid="{00000000-0005-0000-0000-0000DE120000}"/>
    <cellStyle name="20% - Accent1 2 7 2 3 2" xfId="4871" xr:uid="{00000000-0005-0000-0000-0000DF120000}"/>
    <cellStyle name="20% - Accent1 2 7 2 4" xfId="4872" xr:uid="{00000000-0005-0000-0000-0000E0120000}"/>
    <cellStyle name="20% - Accent1 2 7 2 4 2" xfId="4873" xr:uid="{00000000-0005-0000-0000-0000E1120000}"/>
    <cellStyle name="20% - Accent1 2 7 2 5" xfId="4874" xr:uid="{00000000-0005-0000-0000-0000E2120000}"/>
    <cellStyle name="20% - Accent1 2 7 3" xfId="4875" xr:uid="{00000000-0005-0000-0000-0000E3120000}"/>
    <cellStyle name="20% - Accent1 2 7 3 2" xfId="4876" xr:uid="{00000000-0005-0000-0000-0000E4120000}"/>
    <cellStyle name="20% - Accent1 2 7 3 2 2" xfId="4877" xr:uid="{00000000-0005-0000-0000-0000E5120000}"/>
    <cellStyle name="20% - Accent1 2 7 3 3" xfId="4878" xr:uid="{00000000-0005-0000-0000-0000E6120000}"/>
    <cellStyle name="20% - Accent1 2 7 3 3 2" xfId="4879" xr:uid="{00000000-0005-0000-0000-0000E7120000}"/>
    <cellStyle name="20% - Accent1 2 7 3 4" xfId="4880" xr:uid="{00000000-0005-0000-0000-0000E8120000}"/>
    <cellStyle name="20% - Accent1 2 7 4" xfId="4881" xr:uid="{00000000-0005-0000-0000-0000E9120000}"/>
    <cellStyle name="20% - Accent1 2 7 4 2" xfId="4882" xr:uid="{00000000-0005-0000-0000-0000EA120000}"/>
    <cellStyle name="20% - Accent1 2 7 5" xfId="4883" xr:uid="{00000000-0005-0000-0000-0000EB120000}"/>
    <cellStyle name="20% - Accent1 2 7 5 2" xfId="4884" xr:uid="{00000000-0005-0000-0000-0000EC120000}"/>
    <cellStyle name="20% - Accent1 2 7 6" xfId="4885" xr:uid="{00000000-0005-0000-0000-0000ED120000}"/>
    <cellStyle name="20% - Accent1 2 8" xfId="4886" xr:uid="{00000000-0005-0000-0000-0000EE120000}"/>
    <cellStyle name="20% - Accent1 2 8 2" xfId="4887" xr:uid="{00000000-0005-0000-0000-0000EF120000}"/>
    <cellStyle name="20% - Accent1 2 8 2 2" xfId="4888" xr:uid="{00000000-0005-0000-0000-0000F0120000}"/>
    <cellStyle name="20% - Accent1 2 8 2 2 2" xfId="4889" xr:uid="{00000000-0005-0000-0000-0000F1120000}"/>
    <cellStyle name="20% - Accent1 2 8 2 2 2 2" xfId="4890" xr:uid="{00000000-0005-0000-0000-0000F2120000}"/>
    <cellStyle name="20% - Accent1 2 8 2 2 3" xfId="4891" xr:uid="{00000000-0005-0000-0000-0000F3120000}"/>
    <cellStyle name="20% - Accent1 2 8 2 2 3 2" xfId="4892" xr:uid="{00000000-0005-0000-0000-0000F4120000}"/>
    <cellStyle name="20% - Accent1 2 8 2 2 4" xfId="4893" xr:uid="{00000000-0005-0000-0000-0000F5120000}"/>
    <cellStyle name="20% - Accent1 2 8 2 3" xfId="4894" xr:uid="{00000000-0005-0000-0000-0000F6120000}"/>
    <cellStyle name="20% - Accent1 2 8 2 3 2" xfId="4895" xr:uid="{00000000-0005-0000-0000-0000F7120000}"/>
    <cellStyle name="20% - Accent1 2 8 2 4" xfId="4896" xr:uid="{00000000-0005-0000-0000-0000F8120000}"/>
    <cellStyle name="20% - Accent1 2 8 2 4 2" xfId="4897" xr:uid="{00000000-0005-0000-0000-0000F9120000}"/>
    <cellStyle name="20% - Accent1 2 8 2 5" xfId="4898" xr:uid="{00000000-0005-0000-0000-0000FA120000}"/>
    <cellStyle name="20% - Accent1 2 8 3" xfId="4899" xr:uid="{00000000-0005-0000-0000-0000FB120000}"/>
    <cellStyle name="20% - Accent1 2 8 3 2" xfId="4900" xr:uid="{00000000-0005-0000-0000-0000FC120000}"/>
    <cellStyle name="20% - Accent1 2 8 3 2 2" xfId="4901" xr:uid="{00000000-0005-0000-0000-0000FD120000}"/>
    <cellStyle name="20% - Accent1 2 8 3 3" xfId="4902" xr:uid="{00000000-0005-0000-0000-0000FE120000}"/>
    <cellStyle name="20% - Accent1 2 8 3 3 2" xfId="4903" xr:uid="{00000000-0005-0000-0000-0000FF120000}"/>
    <cellStyle name="20% - Accent1 2 8 3 4" xfId="4904" xr:uid="{00000000-0005-0000-0000-000000130000}"/>
    <cellStyle name="20% - Accent1 2 8 4" xfId="4905" xr:uid="{00000000-0005-0000-0000-000001130000}"/>
    <cellStyle name="20% - Accent1 2 8 4 2" xfId="4906" xr:uid="{00000000-0005-0000-0000-000002130000}"/>
    <cellStyle name="20% - Accent1 2 8 5" xfId="4907" xr:uid="{00000000-0005-0000-0000-000003130000}"/>
    <cellStyle name="20% - Accent1 2 8 5 2" xfId="4908" xr:uid="{00000000-0005-0000-0000-000004130000}"/>
    <cellStyle name="20% - Accent1 2 8 6" xfId="4909" xr:uid="{00000000-0005-0000-0000-000005130000}"/>
    <cellStyle name="20% - Accent1 2 9" xfId="4910" xr:uid="{00000000-0005-0000-0000-000006130000}"/>
    <cellStyle name="20% - Accent1 2 9 2" xfId="4911" xr:uid="{00000000-0005-0000-0000-000007130000}"/>
    <cellStyle name="20% - Accent1 2 9 2 2" xfId="4912" xr:uid="{00000000-0005-0000-0000-000008130000}"/>
    <cellStyle name="20% - Accent1 2 9 2 2 2" xfId="4913" xr:uid="{00000000-0005-0000-0000-000009130000}"/>
    <cellStyle name="20% - Accent1 2 9 2 2 2 2" xfId="4914" xr:uid="{00000000-0005-0000-0000-00000A130000}"/>
    <cellStyle name="20% - Accent1 2 9 2 2 3" xfId="4915" xr:uid="{00000000-0005-0000-0000-00000B130000}"/>
    <cellStyle name="20% - Accent1 2 9 2 2 3 2" xfId="4916" xr:uid="{00000000-0005-0000-0000-00000C130000}"/>
    <cellStyle name="20% - Accent1 2 9 2 2 4" xfId="4917" xr:uid="{00000000-0005-0000-0000-00000D130000}"/>
    <cellStyle name="20% - Accent1 2 9 2 3" xfId="4918" xr:uid="{00000000-0005-0000-0000-00000E130000}"/>
    <cellStyle name="20% - Accent1 2 9 2 3 2" xfId="4919" xr:uid="{00000000-0005-0000-0000-00000F130000}"/>
    <cellStyle name="20% - Accent1 2 9 2 4" xfId="4920" xr:uid="{00000000-0005-0000-0000-000010130000}"/>
    <cellStyle name="20% - Accent1 2 9 2 4 2" xfId="4921" xr:uid="{00000000-0005-0000-0000-000011130000}"/>
    <cellStyle name="20% - Accent1 2 9 2 5" xfId="4922" xr:uid="{00000000-0005-0000-0000-000012130000}"/>
    <cellStyle name="20% - Accent1 2 9 3" xfId="4923" xr:uid="{00000000-0005-0000-0000-000013130000}"/>
    <cellStyle name="20% - Accent1 2 9 3 2" xfId="4924" xr:uid="{00000000-0005-0000-0000-000014130000}"/>
    <cellStyle name="20% - Accent1 2 9 3 2 2" xfId="4925" xr:uid="{00000000-0005-0000-0000-000015130000}"/>
    <cellStyle name="20% - Accent1 2 9 3 3" xfId="4926" xr:uid="{00000000-0005-0000-0000-000016130000}"/>
    <cellStyle name="20% - Accent1 2 9 3 3 2" xfId="4927" xr:uid="{00000000-0005-0000-0000-000017130000}"/>
    <cellStyle name="20% - Accent1 2 9 3 4" xfId="4928" xr:uid="{00000000-0005-0000-0000-000018130000}"/>
    <cellStyle name="20% - Accent1 2 9 4" xfId="4929" xr:uid="{00000000-0005-0000-0000-000019130000}"/>
    <cellStyle name="20% - Accent1 2 9 4 2" xfId="4930" xr:uid="{00000000-0005-0000-0000-00001A130000}"/>
    <cellStyle name="20% - Accent1 2 9 5" xfId="4931" xr:uid="{00000000-0005-0000-0000-00001B130000}"/>
    <cellStyle name="20% - Accent1 2 9 5 2" xfId="4932" xr:uid="{00000000-0005-0000-0000-00001C130000}"/>
    <cellStyle name="20% - Accent1 2 9 6" xfId="4933" xr:uid="{00000000-0005-0000-0000-00001D130000}"/>
    <cellStyle name="20% - Accent1 2_AppendixA1_V2 1 Unprotected MS 95 (2) (2)" xfId="4934" xr:uid="{00000000-0005-0000-0000-00001E130000}"/>
    <cellStyle name="20% - Accent1 20" xfId="4935" xr:uid="{00000000-0005-0000-0000-00001F130000}"/>
    <cellStyle name="20% - Accent1 21" xfId="4936" xr:uid="{00000000-0005-0000-0000-000020130000}"/>
    <cellStyle name="20% - Accent1 22" xfId="4937" xr:uid="{00000000-0005-0000-0000-000021130000}"/>
    <cellStyle name="20% - Accent1 23" xfId="4938" xr:uid="{00000000-0005-0000-0000-000022130000}"/>
    <cellStyle name="20% - Accent1 24" xfId="4939" xr:uid="{00000000-0005-0000-0000-000023130000}"/>
    <cellStyle name="20% - Accent1 25" xfId="4940" xr:uid="{00000000-0005-0000-0000-000024130000}"/>
    <cellStyle name="20% - Accent1 26" xfId="4941" xr:uid="{00000000-0005-0000-0000-000025130000}"/>
    <cellStyle name="20% - Accent1 27" xfId="4942" xr:uid="{00000000-0005-0000-0000-000026130000}"/>
    <cellStyle name="20% - Accent1 27 2" xfId="4943" xr:uid="{00000000-0005-0000-0000-000027130000}"/>
    <cellStyle name="20% - Accent1 27_AppendixA1_V2 1 Unprotected MS 95 (2) (2)" xfId="4944" xr:uid="{00000000-0005-0000-0000-000028130000}"/>
    <cellStyle name="20% - Accent1 28" xfId="4945" xr:uid="{00000000-0005-0000-0000-000029130000}"/>
    <cellStyle name="20% - Accent1 29" xfId="4946" xr:uid="{00000000-0005-0000-0000-00002A130000}"/>
    <cellStyle name="20% - Accent1 3" xfId="4947" xr:uid="{00000000-0005-0000-0000-00002B130000}"/>
    <cellStyle name="20% - Accent1 3 10" xfId="4948" xr:uid="{00000000-0005-0000-0000-00002C130000}"/>
    <cellStyle name="20% - Accent1 3 11" xfId="4949" xr:uid="{00000000-0005-0000-0000-00002D130000}"/>
    <cellStyle name="20% - Accent1 3 12" xfId="4950" xr:uid="{00000000-0005-0000-0000-00002E130000}"/>
    <cellStyle name="20% - Accent1 3 13" xfId="4951" xr:uid="{00000000-0005-0000-0000-00002F130000}"/>
    <cellStyle name="20% - Accent1 3 2" xfId="4952" xr:uid="{00000000-0005-0000-0000-000030130000}"/>
    <cellStyle name="20% - Accent1 3 2 2" xfId="4953" xr:uid="{00000000-0005-0000-0000-000031130000}"/>
    <cellStyle name="20% - Accent1 3 3" xfId="4954" xr:uid="{00000000-0005-0000-0000-000032130000}"/>
    <cellStyle name="20% - Accent1 3 3 2" xfId="4955" xr:uid="{00000000-0005-0000-0000-000033130000}"/>
    <cellStyle name="20% - Accent1 3 4" xfId="4956" xr:uid="{00000000-0005-0000-0000-000034130000}"/>
    <cellStyle name="20% - Accent1 3 4 2" xfId="4957" xr:uid="{00000000-0005-0000-0000-000035130000}"/>
    <cellStyle name="20% - Accent1 3 5" xfId="4958" xr:uid="{00000000-0005-0000-0000-000036130000}"/>
    <cellStyle name="20% - Accent1 3 5 2" xfId="4959" xr:uid="{00000000-0005-0000-0000-000037130000}"/>
    <cellStyle name="20% - Accent1 3 6" xfId="4960" xr:uid="{00000000-0005-0000-0000-000038130000}"/>
    <cellStyle name="20% - Accent1 3 7" xfId="4961" xr:uid="{00000000-0005-0000-0000-000039130000}"/>
    <cellStyle name="20% - Accent1 3 8" xfId="4962" xr:uid="{00000000-0005-0000-0000-00003A130000}"/>
    <cellStyle name="20% - Accent1 3 9" xfId="4963" xr:uid="{00000000-0005-0000-0000-00003B130000}"/>
    <cellStyle name="20% - Accent1 3_AppendixA1_V2 1 Unprotected MS 95 (2) (2)" xfId="4964" xr:uid="{00000000-0005-0000-0000-00003C130000}"/>
    <cellStyle name="20% - Accent1 30" xfId="4965" xr:uid="{00000000-0005-0000-0000-00003D130000}"/>
    <cellStyle name="20% - Accent1 31" xfId="4966" xr:uid="{00000000-0005-0000-0000-00003E130000}"/>
    <cellStyle name="20% - Accent1 32" xfId="4967" xr:uid="{00000000-0005-0000-0000-00003F130000}"/>
    <cellStyle name="20% - Accent1 33" xfId="4968" xr:uid="{00000000-0005-0000-0000-000040130000}"/>
    <cellStyle name="20% - Accent1 34" xfId="4969" xr:uid="{00000000-0005-0000-0000-000041130000}"/>
    <cellStyle name="20% - Accent1 35" xfId="4970" xr:uid="{00000000-0005-0000-0000-000042130000}"/>
    <cellStyle name="20% - Accent1 36" xfId="4971" xr:uid="{00000000-0005-0000-0000-000043130000}"/>
    <cellStyle name="20% - Accent1 37" xfId="4972" xr:uid="{00000000-0005-0000-0000-000044130000}"/>
    <cellStyle name="20% - Accent1 38" xfId="4973" xr:uid="{00000000-0005-0000-0000-000045130000}"/>
    <cellStyle name="20% - Accent1 4" xfId="4974" xr:uid="{00000000-0005-0000-0000-000046130000}"/>
    <cellStyle name="20% - Accent1 4 10" xfId="4975" xr:uid="{00000000-0005-0000-0000-000047130000}"/>
    <cellStyle name="20% - Accent1 4 11" xfId="4976" xr:uid="{00000000-0005-0000-0000-000048130000}"/>
    <cellStyle name="20% - Accent1 4 12" xfId="4977" xr:uid="{00000000-0005-0000-0000-000049130000}"/>
    <cellStyle name="20% - Accent1 4 13" xfId="4978" xr:uid="{00000000-0005-0000-0000-00004A130000}"/>
    <cellStyle name="20% - Accent1 4 2" xfId="4979" xr:uid="{00000000-0005-0000-0000-00004B130000}"/>
    <cellStyle name="20% - Accent1 4 3" xfId="4980" xr:uid="{00000000-0005-0000-0000-00004C130000}"/>
    <cellStyle name="20% - Accent1 4 4" xfId="4981" xr:uid="{00000000-0005-0000-0000-00004D130000}"/>
    <cellStyle name="20% - Accent1 4 5" xfId="4982" xr:uid="{00000000-0005-0000-0000-00004E130000}"/>
    <cellStyle name="20% - Accent1 4 6" xfId="4983" xr:uid="{00000000-0005-0000-0000-00004F130000}"/>
    <cellStyle name="20% - Accent1 4 7" xfId="4984" xr:uid="{00000000-0005-0000-0000-000050130000}"/>
    <cellStyle name="20% - Accent1 4 8" xfId="4985" xr:uid="{00000000-0005-0000-0000-000051130000}"/>
    <cellStyle name="20% - Accent1 4 9" xfId="4986" xr:uid="{00000000-0005-0000-0000-000052130000}"/>
    <cellStyle name="20% - Accent1 4_AppendixA1_V2 1 Unprotected MS 95 (2) (2)" xfId="4987" xr:uid="{00000000-0005-0000-0000-000053130000}"/>
    <cellStyle name="20% - Accent1 5" xfId="4988" xr:uid="{00000000-0005-0000-0000-000054130000}"/>
    <cellStyle name="20% - Accent1 5 10" xfId="4989" xr:uid="{00000000-0005-0000-0000-000055130000}"/>
    <cellStyle name="20% - Accent1 5 11" xfId="4990" xr:uid="{00000000-0005-0000-0000-000056130000}"/>
    <cellStyle name="20% - Accent1 5 12" xfId="4991" xr:uid="{00000000-0005-0000-0000-000057130000}"/>
    <cellStyle name="20% - Accent1 5 13" xfId="4992" xr:uid="{00000000-0005-0000-0000-000058130000}"/>
    <cellStyle name="20% - Accent1 5 2" xfId="4993" xr:uid="{00000000-0005-0000-0000-000059130000}"/>
    <cellStyle name="20% - Accent1 5 3" xfId="4994" xr:uid="{00000000-0005-0000-0000-00005A130000}"/>
    <cellStyle name="20% - Accent1 5 4" xfId="4995" xr:uid="{00000000-0005-0000-0000-00005B130000}"/>
    <cellStyle name="20% - Accent1 5 5" xfId="4996" xr:uid="{00000000-0005-0000-0000-00005C130000}"/>
    <cellStyle name="20% - Accent1 5 6" xfId="4997" xr:uid="{00000000-0005-0000-0000-00005D130000}"/>
    <cellStyle name="20% - Accent1 5 7" xfId="4998" xr:uid="{00000000-0005-0000-0000-00005E130000}"/>
    <cellStyle name="20% - Accent1 5 8" xfId="4999" xr:uid="{00000000-0005-0000-0000-00005F130000}"/>
    <cellStyle name="20% - Accent1 5 9" xfId="5000" xr:uid="{00000000-0005-0000-0000-000060130000}"/>
    <cellStyle name="20% - Accent1 5_AppendixA1_V2 1 Unprotected MS 95 (2) (2)" xfId="5001" xr:uid="{00000000-0005-0000-0000-000061130000}"/>
    <cellStyle name="20% - Accent1 6" xfId="5002" xr:uid="{00000000-0005-0000-0000-000062130000}"/>
    <cellStyle name="20% - Accent1 6 10" xfId="5003" xr:uid="{00000000-0005-0000-0000-000063130000}"/>
    <cellStyle name="20% - Accent1 6 11" xfId="5004" xr:uid="{00000000-0005-0000-0000-000064130000}"/>
    <cellStyle name="20% - Accent1 6 12" xfId="5005" xr:uid="{00000000-0005-0000-0000-000065130000}"/>
    <cellStyle name="20% - Accent1 6 13" xfId="5006" xr:uid="{00000000-0005-0000-0000-000066130000}"/>
    <cellStyle name="20% - Accent1 6 2" xfId="5007" xr:uid="{00000000-0005-0000-0000-000067130000}"/>
    <cellStyle name="20% - Accent1 6 3" xfId="5008" xr:uid="{00000000-0005-0000-0000-000068130000}"/>
    <cellStyle name="20% - Accent1 6 4" xfId="5009" xr:uid="{00000000-0005-0000-0000-000069130000}"/>
    <cellStyle name="20% - Accent1 6 5" xfId="5010" xr:uid="{00000000-0005-0000-0000-00006A130000}"/>
    <cellStyle name="20% - Accent1 6 6" xfId="5011" xr:uid="{00000000-0005-0000-0000-00006B130000}"/>
    <cellStyle name="20% - Accent1 6 7" xfId="5012" xr:uid="{00000000-0005-0000-0000-00006C130000}"/>
    <cellStyle name="20% - Accent1 6 8" xfId="5013" xr:uid="{00000000-0005-0000-0000-00006D130000}"/>
    <cellStyle name="20% - Accent1 6 9" xfId="5014" xr:uid="{00000000-0005-0000-0000-00006E130000}"/>
    <cellStyle name="20% - Accent1 6_AppendixA1_V2 1 Unprotected MS 95 (2) (2)" xfId="5015" xr:uid="{00000000-0005-0000-0000-00006F130000}"/>
    <cellStyle name="20% - Accent1 7" xfId="5016" xr:uid="{00000000-0005-0000-0000-000070130000}"/>
    <cellStyle name="20% - Accent1 7 10" xfId="5017" xr:uid="{00000000-0005-0000-0000-000071130000}"/>
    <cellStyle name="20% - Accent1 7 11" xfId="5018" xr:uid="{00000000-0005-0000-0000-000072130000}"/>
    <cellStyle name="20% - Accent1 7 12" xfId="5019" xr:uid="{00000000-0005-0000-0000-000073130000}"/>
    <cellStyle name="20% - Accent1 7 13" xfId="5020" xr:uid="{00000000-0005-0000-0000-000074130000}"/>
    <cellStyle name="20% - Accent1 7 2" xfId="5021" xr:uid="{00000000-0005-0000-0000-000075130000}"/>
    <cellStyle name="20% - Accent1 7 3" xfId="5022" xr:uid="{00000000-0005-0000-0000-000076130000}"/>
    <cellStyle name="20% - Accent1 7 4" xfId="5023" xr:uid="{00000000-0005-0000-0000-000077130000}"/>
    <cellStyle name="20% - Accent1 7 5" xfId="5024" xr:uid="{00000000-0005-0000-0000-000078130000}"/>
    <cellStyle name="20% - Accent1 7 6" xfId="5025" xr:uid="{00000000-0005-0000-0000-000079130000}"/>
    <cellStyle name="20% - Accent1 7 7" xfId="5026" xr:uid="{00000000-0005-0000-0000-00007A130000}"/>
    <cellStyle name="20% - Accent1 7 8" xfId="5027" xr:uid="{00000000-0005-0000-0000-00007B130000}"/>
    <cellStyle name="20% - Accent1 7 9" xfId="5028" xr:uid="{00000000-0005-0000-0000-00007C130000}"/>
    <cellStyle name="20% - Accent1 7_AppendixA1_V2 1 Unprotected MS 95 (2) (2)" xfId="5029" xr:uid="{00000000-0005-0000-0000-00007D130000}"/>
    <cellStyle name="20% - Accent1 8" xfId="5030" xr:uid="{00000000-0005-0000-0000-00007E130000}"/>
    <cellStyle name="20% - Accent1 9" xfId="5031" xr:uid="{00000000-0005-0000-0000-00007F130000}"/>
    <cellStyle name="20% - Accent2 10" xfId="5032" xr:uid="{00000000-0005-0000-0000-000080130000}"/>
    <cellStyle name="20% - Accent2 11" xfId="5033" xr:uid="{00000000-0005-0000-0000-000081130000}"/>
    <cellStyle name="20% - Accent2 12" xfId="5034" xr:uid="{00000000-0005-0000-0000-000082130000}"/>
    <cellStyle name="20% - Accent2 13" xfId="5035" xr:uid="{00000000-0005-0000-0000-000083130000}"/>
    <cellStyle name="20% - Accent2 14" xfId="5036" xr:uid="{00000000-0005-0000-0000-000084130000}"/>
    <cellStyle name="20% - Accent2 15" xfId="5037" xr:uid="{00000000-0005-0000-0000-000085130000}"/>
    <cellStyle name="20% - Accent2 16" xfId="5038" xr:uid="{00000000-0005-0000-0000-000086130000}"/>
    <cellStyle name="20% - Accent2 17" xfId="5039" xr:uid="{00000000-0005-0000-0000-000087130000}"/>
    <cellStyle name="20% - Accent2 18" xfId="5040" xr:uid="{00000000-0005-0000-0000-000088130000}"/>
    <cellStyle name="20% - Accent2 19" xfId="5041" xr:uid="{00000000-0005-0000-0000-000089130000}"/>
    <cellStyle name="20% - Accent2 2" xfId="5042" xr:uid="{00000000-0005-0000-0000-00008A130000}"/>
    <cellStyle name="20% - Accent2 2 10" xfId="5043" xr:uid="{00000000-0005-0000-0000-00008B130000}"/>
    <cellStyle name="20% - Accent2 2 11" xfId="5044" xr:uid="{00000000-0005-0000-0000-00008C130000}"/>
    <cellStyle name="20% - Accent2 2 12" xfId="5045" xr:uid="{00000000-0005-0000-0000-00008D130000}"/>
    <cellStyle name="20% - Accent2 2 13" xfId="5046" xr:uid="{00000000-0005-0000-0000-00008E130000}"/>
    <cellStyle name="20% - Accent2 2 2" xfId="5047" xr:uid="{00000000-0005-0000-0000-00008F130000}"/>
    <cellStyle name="20% - Accent2 2 2 2" xfId="5048" xr:uid="{00000000-0005-0000-0000-000090130000}"/>
    <cellStyle name="20% - Accent2 2 3" xfId="5049" xr:uid="{00000000-0005-0000-0000-000091130000}"/>
    <cellStyle name="20% - Accent2 2 3 2" xfId="5050" xr:uid="{00000000-0005-0000-0000-000092130000}"/>
    <cellStyle name="20% - Accent2 2 4" xfId="5051" xr:uid="{00000000-0005-0000-0000-000093130000}"/>
    <cellStyle name="20% - Accent2 2 4 2" xfId="5052" xr:uid="{00000000-0005-0000-0000-000094130000}"/>
    <cellStyle name="20% - Accent2 2 5" xfId="5053" xr:uid="{00000000-0005-0000-0000-000095130000}"/>
    <cellStyle name="20% - Accent2 2 5 2" xfId="5054" xr:uid="{00000000-0005-0000-0000-000096130000}"/>
    <cellStyle name="20% - Accent2 2 6" xfId="5055" xr:uid="{00000000-0005-0000-0000-000097130000}"/>
    <cellStyle name="20% - Accent2 2 7" xfId="5056" xr:uid="{00000000-0005-0000-0000-000098130000}"/>
    <cellStyle name="20% - Accent2 2 8" xfId="5057" xr:uid="{00000000-0005-0000-0000-000099130000}"/>
    <cellStyle name="20% - Accent2 2 9" xfId="5058" xr:uid="{00000000-0005-0000-0000-00009A130000}"/>
    <cellStyle name="20% - Accent2 2_AppendixA1_V2 1 Unprotected MS 95 (2) (2)" xfId="5059" xr:uid="{00000000-0005-0000-0000-00009B130000}"/>
    <cellStyle name="20% - Accent2 20" xfId="5060" xr:uid="{00000000-0005-0000-0000-00009C130000}"/>
    <cellStyle name="20% - Accent2 21" xfId="5061" xr:uid="{00000000-0005-0000-0000-00009D130000}"/>
    <cellStyle name="20% - Accent2 22" xfId="5062" xr:uid="{00000000-0005-0000-0000-00009E130000}"/>
    <cellStyle name="20% - Accent2 23" xfId="5063" xr:uid="{00000000-0005-0000-0000-00009F130000}"/>
    <cellStyle name="20% - Accent2 24" xfId="5064" xr:uid="{00000000-0005-0000-0000-0000A0130000}"/>
    <cellStyle name="20% - Accent2 25" xfId="5065" xr:uid="{00000000-0005-0000-0000-0000A1130000}"/>
    <cellStyle name="20% - Accent2 26" xfId="5066" xr:uid="{00000000-0005-0000-0000-0000A2130000}"/>
    <cellStyle name="20% - Accent2 27" xfId="5067" xr:uid="{00000000-0005-0000-0000-0000A3130000}"/>
    <cellStyle name="20% - Accent2 27 2" xfId="5068" xr:uid="{00000000-0005-0000-0000-0000A4130000}"/>
    <cellStyle name="20% - Accent2 27_AppendixA1_V2 1 Unprotected MS 95 (2) (2)" xfId="5069" xr:uid="{00000000-0005-0000-0000-0000A5130000}"/>
    <cellStyle name="20% - Accent2 28" xfId="5070" xr:uid="{00000000-0005-0000-0000-0000A6130000}"/>
    <cellStyle name="20% - Accent2 29" xfId="5071" xr:uid="{00000000-0005-0000-0000-0000A7130000}"/>
    <cellStyle name="20% - Accent2 3" xfId="5072" xr:uid="{00000000-0005-0000-0000-0000A8130000}"/>
    <cellStyle name="20% - Accent2 3 10" xfId="5073" xr:uid="{00000000-0005-0000-0000-0000A9130000}"/>
    <cellStyle name="20% - Accent2 3 11" xfId="5074" xr:uid="{00000000-0005-0000-0000-0000AA130000}"/>
    <cellStyle name="20% - Accent2 3 12" xfId="5075" xr:uid="{00000000-0005-0000-0000-0000AB130000}"/>
    <cellStyle name="20% - Accent2 3 13" xfId="5076" xr:uid="{00000000-0005-0000-0000-0000AC130000}"/>
    <cellStyle name="20% - Accent2 3 2" xfId="5077" xr:uid="{00000000-0005-0000-0000-0000AD130000}"/>
    <cellStyle name="20% - Accent2 3 2 2" xfId="5078" xr:uid="{00000000-0005-0000-0000-0000AE130000}"/>
    <cellStyle name="20% - Accent2 3 3" xfId="5079" xr:uid="{00000000-0005-0000-0000-0000AF130000}"/>
    <cellStyle name="20% - Accent2 3 3 2" xfId="5080" xr:uid="{00000000-0005-0000-0000-0000B0130000}"/>
    <cellStyle name="20% - Accent2 3 4" xfId="5081" xr:uid="{00000000-0005-0000-0000-0000B1130000}"/>
    <cellStyle name="20% - Accent2 3 4 2" xfId="5082" xr:uid="{00000000-0005-0000-0000-0000B2130000}"/>
    <cellStyle name="20% - Accent2 3 5" xfId="5083" xr:uid="{00000000-0005-0000-0000-0000B3130000}"/>
    <cellStyle name="20% - Accent2 3 5 2" xfId="5084" xr:uid="{00000000-0005-0000-0000-0000B4130000}"/>
    <cellStyle name="20% - Accent2 3 6" xfId="5085" xr:uid="{00000000-0005-0000-0000-0000B5130000}"/>
    <cellStyle name="20% - Accent2 3 7" xfId="5086" xr:uid="{00000000-0005-0000-0000-0000B6130000}"/>
    <cellStyle name="20% - Accent2 3 8" xfId="5087" xr:uid="{00000000-0005-0000-0000-0000B7130000}"/>
    <cellStyle name="20% - Accent2 3 9" xfId="5088" xr:uid="{00000000-0005-0000-0000-0000B8130000}"/>
    <cellStyle name="20% - Accent2 3_AppendixA1_V2 1 Unprotected MS 95 (2) (2)" xfId="5089" xr:uid="{00000000-0005-0000-0000-0000B9130000}"/>
    <cellStyle name="20% - Accent2 30" xfId="5090" xr:uid="{00000000-0005-0000-0000-0000BA130000}"/>
    <cellStyle name="20% - Accent2 31" xfId="5091" xr:uid="{00000000-0005-0000-0000-0000BB130000}"/>
    <cellStyle name="20% - Accent2 32" xfId="5092" xr:uid="{00000000-0005-0000-0000-0000BC130000}"/>
    <cellStyle name="20% - Accent2 33" xfId="5093" xr:uid="{00000000-0005-0000-0000-0000BD130000}"/>
    <cellStyle name="20% - Accent2 34" xfId="5094" xr:uid="{00000000-0005-0000-0000-0000BE130000}"/>
    <cellStyle name="20% - Accent2 35" xfId="5095" xr:uid="{00000000-0005-0000-0000-0000BF130000}"/>
    <cellStyle name="20% - Accent2 36" xfId="5096" xr:uid="{00000000-0005-0000-0000-0000C0130000}"/>
    <cellStyle name="20% - Accent2 37" xfId="5097" xr:uid="{00000000-0005-0000-0000-0000C1130000}"/>
    <cellStyle name="20% - Accent2 38" xfId="5098" xr:uid="{00000000-0005-0000-0000-0000C2130000}"/>
    <cellStyle name="20% - Accent2 4" xfId="5099" xr:uid="{00000000-0005-0000-0000-0000C3130000}"/>
    <cellStyle name="20% - Accent2 4 10" xfId="5100" xr:uid="{00000000-0005-0000-0000-0000C4130000}"/>
    <cellStyle name="20% - Accent2 4 11" xfId="5101" xr:uid="{00000000-0005-0000-0000-0000C5130000}"/>
    <cellStyle name="20% - Accent2 4 12" xfId="5102" xr:uid="{00000000-0005-0000-0000-0000C6130000}"/>
    <cellStyle name="20% - Accent2 4 13" xfId="5103" xr:uid="{00000000-0005-0000-0000-0000C7130000}"/>
    <cellStyle name="20% - Accent2 4 2" xfId="5104" xr:uid="{00000000-0005-0000-0000-0000C8130000}"/>
    <cellStyle name="20% - Accent2 4 3" xfId="5105" xr:uid="{00000000-0005-0000-0000-0000C9130000}"/>
    <cellStyle name="20% - Accent2 4 4" xfId="5106" xr:uid="{00000000-0005-0000-0000-0000CA130000}"/>
    <cellStyle name="20% - Accent2 4 5" xfId="5107" xr:uid="{00000000-0005-0000-0000-0000CB130000}"/>
    <cellStyle name="20% - Accent2 4 6" xfId="5108" xr:uid="{00000000-0005-0000-0000-0000CC130000}"/>
    <cellStyle name="20% - Accent2 4 7" xfId="5109" xr:uid="{00000000-0005-0000-0000-0000CD130000}"/>
    <cellStyle name="20% - Accent2 4 8" xfId="5110" xr:uid="{00000000-0005-0000-0000-0000CE130000}"/>
    <cellStyle name="20% - Accent2 4 9" xfId="5111" xr:uid="{00000000-0005-0000-0000-0000CF130000}"/>
    <cellStyle name="20% - Accent2 4_AppendixA1_V2 1 Unprotected MS 95 (2) (2)" xfId="5112" xr:uid="{00000000-0005-0000-0000-0000D0130000}"/>
    <cellStyle name="20% - Accent2 5" xfId="5113" xr:uid="{00000000-0005-0000-0000-0000D1130000}"/>
    <cellStyle name="20% - Accent2 5 10" xfId="5114" xr:uid="{00000000-0005-0000-0000-0000D2130000}"/>
    <cellStyle name="20% - Accent2 5 11" xfId="5115" xr:uid="{00000000-0005-0000-0000-0000D3130000}"/>
    <cellStyle name="20% - Accent2 5 12" xfId="5116" xr:uid="{00000000-0005-0000-0000-0000D4130000}"/>
    <cellStyle name="20% - Accent2 5 13" xfId="5117" xr:uid="{00000000-0005-0000-0000-0000D5130000}"/>
    <cellStyle name="20% - Accent2 5 2" xfId="5118" xr:uid="{00000000-0005-0000-0000-0000D6130000}"/>
    <cellStyle name="20% - Accent2 5 3" xfId="5119" xr:uid="{00000000-0005-0000-0000-0000D7130000}"/>
    <cellStyle name="20% - Accent2 5 4" xfId="5120" xr:uid="{00000000-0005-0000-0000-0000D8130000}"/>
    <cellStyle name="20% - Accent2 5 5" xfId="5121" xr:uid="{00000000-0005-0000-0000-0000D9130000}"/>
    <cellStyle name="20% - Accent2 5 6" xfId="5122" xr:uid="{00000000-0005-0000-0000-0000DA130000}"/>
    <cellStyle name="20% - Accent2 5 7" xfId="5123" xr:uid="{00000000-0005-0000-0000-0000DB130000}"/>
    <cellStyle name="20% - Accent2 5 8" xfId="5124" xr:uid="{00000000-0005-0000-0000-0000DC130000}"/>
    <cellStyle name="20% - Accent2 5 9" xfId="5125" xr:uid="{00000000-0005-0000-0000-0000DD130000}"/>
    <cellStyle name="20% - Accent2 5_AppendixA1_V2 1 Unprotected MS 95 (2) (2)" xfId="5126" xr:uid="{00000000-0005-0000-0000-0000DE130000}"/>
    <cellStyle name="20% - Accent2 6" xfId="5127" xr:uid="{00000000-0005-0000-0000-0000DF130000}"/>
    <cellStyle name="20% - Accent2 6 10" xfId="5128" xr:uid="{00000000-0005-0000-0000-0000E0130000}"/>
    <cellStyle name="20% - Accent2 6 11" xfId="5129" xr:uid="{00000000-0005-0000-0000-0000E1130000}"/>
    <cellStyle name="20% - Accent2 6 12" xfId="5130" xr:uid="{00000000-0005-0000-0000-0000E2130000}"/>
    <cellStyle name="20% - Accent2 6 13" xfId="5131" xr:uid="{00000000-0005-0000-0000-0000E3130000}"/>
    <cellStyle name="20% - Accent2 6 2" xfId="5132" xr:uid="{00000000-0005-0000-0000-0000E4130000}"/>
    <cellStyle name="20% - Accent2 6 3" xfId="5133" xr:uid="{00000000-0005-0000-0000-0000E5130000}"/>
    <cellStyle name="20% - Accent2 6 4" xfId="5134" xr:uid="{00000000-0005-0000-0000-0000E6130000}"/>
    <cellStyle name="20% - Accent2 6 5" xfId="5135" xr:uid="{00000000-0005-0000-0000-0000E7130000}"/>
    <cellStyle name="20% - Accent2 6 6" xfId="5136" xr:uid="{00000000-0005-0000-0000-0000E8130000}"/>
    <cellStyle name="20% - Accent2 6 7" xfId="5137" xr:uid="{00000000-0005-0000-0000-0000E9130000}"/>
    <cellStyle name="20% - Accent2 6 8" xfId="5138" xr:uid="{00000000-0005-0000-0000-0000EA130000}"/>
    <cellStyle name="20% - Accent2 6 9" xfId="5139" xr:uid="{00000000-0005-0000-0000-0000EB130000}"/>
    <cellStyle name="20% - Accent2 6_AppendixA1_V2 1 Unprotected MS 95 (2) (2)" xfId="5140" xr:uid="{00000000-0005-0000-0000-0000EC130000}"/>
    <cellStyle name="20% - Accent2 7" xfId="5141" xr:uid="{00000000-0005-0000-0000-0000ED130000}"/>
    <cellStyle name="20% - Accent2 7 10" xfId="5142" xr:uid="{00000000-0005-0000-0000-0000EE130000}"/>
    <cellStyle name="20% - Accent2 7 11" xfId="5143" xr:uid="{00000000-0005-0000-0000-0000EF130000}"/>
    <cellStyle name="20% - Accent2 7 12" xfId="5144" xr:uid="{00000000-0005-0000-0000-0000F0130000}"/>
    <cellStyle name="20% - Accent2 7 13" xfId="5145" xr:uid="{00000000-0005-0000-0000-0000F1130000}"/>
    <cellStyle name="20% - Accent2 7 2" xfId="5146" xr:uid="{00000000-0005-0000-0000-0000F2130000}"/>
    <cellStyle name="20% - Accent2 7 3" xfId="5147" xr:uid="{00000000-0005-0000-0000-0000F3130000}"/>
    <cellStyle name="20% - Accent2 7 4" xfId="5148" xr:uid="{00000000-0005-0000-0000-0000F4130000}"/>
    <cellStyle name="20% - Accent2 7 5" xfId="5149" xr:uid="{00000000-0005-0000-0000-0000F5130000}"/>
    <cellStyle name="20% - Accent2 7 6" xfId="5150" xr:uid="{00000000-0005-0000-0000-0000F6130000}"/>
    <cellStyle name="20% - Accent2 7 7" xfId="5151" xr:uid="{00000000-0005-0000-0000-0000F7130000}"/>
    <cellStyle name="20% - Accent2 7 8" xfId="5152" xr:uid="{00000000-0005-0000-0000-0000F8130000}"/>
    <cellStyle name="20% - Accent2 7 9" xfId="5153" xr:uid="{00000000-0005-0000-0000-0000F9130000}"/>
    <cellStyle name="20% - Accent2 7_AppendixA1_V2 1 Unprotected MS 95 (2) (2)" xfId="5154" xr:uid="{00000000-0005-0000-0000-0000FA130000}"/>
    <cellStyle name="20% - Accent2 8" xfId="5155" xr:uid="{00000000-0005-0000-0000-0000FB130000}"/>
    <cellStyle name="20% - Accent2 9" xfId="5156" xr:uid="{00000000-0005-0000-0000-0000FC130000}"/>
    <cellStyle name="20% - Accent3 10" xfId="5157" xr:uid="{00000000-0005-0000-0000-0000FD130000}"/>
    <cellStyle name="20% - Accent3 11" xfId="5158" xr:uid="{00000000-0005-0000-0000-0000FE130000}"/>
    <cellStyle name="20% - Accent3 12" xfId="5159" xr:uid="{00000000-0005-0000-0000-0000FF130000}"/>
    <cellStyle name="20% - Accent3 13" xfId="5160" xr:uid="{00000000-0005-0000-0000-000000140000}"/>
    <cellStyle name="20% - Accent3 14" xfId="5161" xr:uid="{00000000-0005-0000-0000-000001140000}"/>
    <cellStyle name="20% - Accent3 15" xfId="5162" xr:uid="{00000000-0005-0000-0000-000002140000}"/>
    <cellStyle name="20% - Accent3 16" xfId="5163" xr:uid="{00000000-0005-0000-0000-000003140000}"/>
    <cellStyle name="20% - Accent3 17" xfId="5164" xr:uid="{00000000-0005-0000-0000-000004140000}"/>
    <cellStyle name="20% - Accent3 18" xfId="5165" xr:uid="{00000000-0005-0000-0000-000005140000}"/>
    <cellStyle name="20% - Accent3 19" xfId="5166" xr:uid="{00000000-0005-0000-0000-000006140000}"/>
    <cellStyle name="20% - Accent3 2" xfId="5167" xr:uid="{00000000-0005-0000-0000-000007140000}"/>
    <cellStyle name="20% - Accent3 2 10" xfId="5168" xr:uid="{00000000-0005-0000-0000-000008140000}"/>
    <cellStyle name="20% - Accent3 2 11" xfId="5169" xr:uid="{00000000-0005-0000-0000-000009140000}"/>
    <cellStyle name="20% - Accent3 2 12" xfId="5170" xr:uid="{00000000-0005-0000-0000-00000A140000}"/>
    <cellStyle name="20% - Accent3 2 13" xfId="5171" xr:uid="{00000000-0005-0000-0000-00000B140000}"/>
    <cellStyle name="20% - Accent3 2 2" xfId="5172" xr:uid="{00000000-0005-0000-0000-00000C140000}"/>
    <cellStyle name="20% - Accent3 2 2 2" xfId="5173" xr:uid="{00000000-0005-0000-0000-00000D140000}"/>
    <cellStyle name="20% - Accent3 2 3" xfId="5174" xr:uid="{00000000-0005-0000-0000-00000E140000}"/>
    <cellStyle name="20% - Accent3 2 3 2" xfId="5175" xr:uid="{00000000-0005-0000-0000-00000F140000}"/>
    <cellStyle name="20% - Accent3 2 4" xfId="5176" xr:uid="{00000000-0005-0000-0000-000010140000}"/>
    <cellStyle name="20% - Accent3 2 4 2" xfId="5177" xr:uid="{00000000-0005-0000-0000-000011140000}"/>
    <cellStyle name="20% - Accent3 2 5" xfId="5178" xr:uid="{00000000-0005-0000-0000-000012140000}"/>
    <cellStyle name="20% - Accent3 2 5 2" xfId="5179" xr:uid="{00000000-0005-0000-0000-000013140000}"/>
    <cellStyle name="20% - Accent3 2 6" xfId="5180" xr:uid="{00000000-0005-0000-0000-000014140000}"/>
    <cellStyle name="20% - Accent3 2 7" xfId="5181" xr:uid="{00000000-0005-0000-0000-000015140000}"/>
    <cellStyle name="20% - Accent3 2 8" xfId="5182" xr:uid="{00000000-0005-0000-0000-000016140000}"/>
    <cellStyle name="20% - Accent3 2 9" xfId="5183" xr:uid="{00000000-0005-0000-0000-000017140000}"/>
    <cellStyle name="20% - Accent3 2_AppendixA1_V2 1 Unprotected MS 95 (2) (2)" xfId="5184" xr:uid="{00000000-0005-0000-0000-000018140000}"/>
    <cellStyle name="20% - Accent3 20" xfId="5185" xr:uid="{00000000-0005-0000-0000-000019140000}"/>
    <cellStyle name="20% - Accent3 21" xfId="5186" xr:uid="{00000000-0005-0000-0000-00001A140000}"/>
    <cellStyle name="20% - Accent3 22" xfId="5187" xr:uid="{00000000-0005-0000-0000-00001B140000}"/>
    <cellStyle name="20% - Accent3 23" xfId="5188" xr:uid="{00000000-0005-0000-0000-00001C140000}"/>
    <cellStyle name="20% - Accent3 24" xfId="5189" xr:uid="{00000000-0005-0000-0000-00001D140000}"/>
    <cellStyle name="20% - Accent3 25" xfId="5190" xr:uid="{00000000-0005-0000-0000-00001E140000}"/>
    <cellStyle name="20% - Accent3 26" xfId="5191" xr:uid="{00000000-0005-0000-0000-00001F140000}"/>
    <cellStyle name="20% - Accent3 27" xfId="5192" xr:uid="{00000000-0005-0000-0000-000020140000}"/>
    <cellStyle name="20% - Accent3 27 2" xfId="5193" xr:uid="{00000000-0005-0000-0000-000021140000}"/>
    <cellStyle name="20% - Accent3 27_AppendixA1_V2 1 Unprotected MS 95 (2) (2)" xfId="5194" xr:uid="{00000000-0005-0000-0000-000022140000}"/>
    <cellStyle name="20% - Accent3 28" xfId="5195" xr:uid="{00000000-0005-0000-0000-000023140000}"/>
    <cellStyle name="20% - Accent3 29" xfId="5196" xr:uid="{00000000-0005-0000-0000-000024140000}"/>
    <cellStyle name="20% - Accent3 3" xfId="5197" xr:uid="{00000000-0005-0000-0000-000025140000}"/>
    <cellStyle name="20% - Accent3 3 10" xfId="5198" xr:uid="{00000000-0005-0000-0000-000026140000}"/>
    <cellStyle name="20% - Accent3 3 11" xfId="5199" xr:uid="{00000000-0005-0000-0000-000027140000}"/>
    <cellStyle name="20% - Accent3 3 12" xfId="5200" xr:uid="{00000000-0005-0000-0000-000028140000}"/>
    <cellStyle name="20% - Accent3 3 13" xfId="5201" xr:uid="{00000000-0005-0000-0000-000029140000}"/>
    <cellStyle name="20% - Accent3 3 2" xfId="5202" xr:uid="{00000000-0005-0000-0000-00002A140000}"/>
    <cellStyle name="20% - Accent3 3 2 2" xfId="5203" xr:uid="{00000000-0005-0000-0000-00002B140000}"/>
    <cellStyle name="20% - Accent3 3 3" xfId="5204" xr:uid="{00000000-0005-0000-0000-00002C140000}"/>
    <cellStyle name="20% - Accent3 3 3 2" xfId="5205" xr:uid="{00000000-0005-0000-0000-00002D140000}"/>
    <cellStyle name="20% - Accent3 3 4" xfId="5206" xr:uid="{00000000-0005-0000-0000-00002E140000}"/>
    <cellStyle name="20% - Accent3 3 4 2" xfId="5207" xr:uid="{00000000-0005-0000-0000-00002F140000}"/>
    <cellStyle name="20% - Accent3 3 5" xfId="5208" xr:uid="{00000000-0005-0000-0000-000030140000}"/>
    <cellStyle name="20% - Accent3 3 5 2" xfId="5209" xr:uid="{00000000-0005-0000-0000-000031140000}"/>
    <cellStyle name="20% - Accent3 3 6" xfId="5210" xr:uid="{00000000-0005-0000-0000-000032140000}"/>
    <cellStyle name="20% - Accent3 3 7" xfId="5211" xr:uid="{00000000-0005-0000-0000-000033140000}"/>
    <cellStyle name="20% - Accent3 3 8" xfId="5212" xr:uid="{00000000-0005-0000-0000-000034140000}"/>
    <cellStyle name="20% - Accent3 3 9" xfId="5213" xr:uid="{00000000-0005-0000-0000-000035140000}"/>
    <cellStyle name="20% - Accent3 3_AppendixA1_V2 1 Unprotected MS 95 (2) (2)" xfId="5214" xr:uid="{00000000-0005-0000-0000-000036140000}"/>
    <cellStyle name="20% - Accent3 30" xfId="5215" xr:uid="{00000000-0005-0000-0000-000037140000}"/>
    <cellStyle name="20% - Accent3 31" xfId="5216" xr:uid="{00000000-0005-0000-0000-000038140000}"/>
    <cellStyle name="20% - Accent3 32" xfId="5217" xr:uid="{00000000-0005-0000-0000-000039140000}"/>
    <cellStyle name="20% - Accent3 33" xfId="5218" xr:uid="{00000000-0005-0000-0000-00003A140000}"/>
    <cellStyle name="20% - Accent3 34" xfId="5219" xr:uid="{00000000-0005-0000-0000-00003B140000}"/>
    <cellStyle name="20% - Accent3 35" xfId="5220" xr:uid="{00000000-0005-0000-0000-00003C140000}"/>
    <cellStyle name="20% - Accent3 36" xfId="5221" xr:uid="{00000000-0005-0000-0000-00003D140000}"/>
    <cellStyle name="20% - Accent3 37" xfId="5222" xr:uid="{00000000-0005-0000-0000-00003E140000}"/>
    <cellStyle name="20% - Accent3 38" xfId="5223" xr:uid="{00000000-0005-0000-0000-00003F140000}"/>
    <cellStyle name="20% - Accent3 4" xfId="5224" xr:uid="{00000000-0005-0000-0000-000040140000}"/>
    <cellStyle name="20% - Accent3 4 10" xfId="5225" xr:uid="{00000000-0005-0000-0000-000041140000}"/>
    <cellStyle name="20% - Accent3 4 11" xfId="5226" xr:uid="{00000000-0005-0000-0000-000042140000}"/>
    <cellStyle name="20% - Accent3 4 12" xfId="5227" xr:uid="{00000000-0005-0000-0000-000043140000}"/>
    <cellStyle name="20% - Accent3 4 13" xfId="5228" xr:uid="{00000000-0005-0000-0000-000044140000}"/>
    <cellStyle name="20% - Accent3 4 2" xfId="5229" xr:uid="{00000000-0005-0000-0000-000045140000}"/>
    <cellStyle name="20% - Accent3 4 3" xfId="5230" xr:uid="{00000000-0005-0000-0000-000046140000}"/>
    <cellStyle name="20% - Accent3 4 4" xfId="5231" xr:uid="{00000000-0005-0000-0000-000047140000}"/>
    <cellStyle name="20% - Accent3 4 5" xfId="5232" xr:uid="{00000000-0005-0000-0000-000048140000}"/>
    <cellStyle name="20% - Accent3 4 6" xfId="5233" xr:uid="{00000000-0005-0000-0000-000049140000}"/>
    <cellStyle name="20% - Accent3 4 7" xfId="5234" xr:uid="{00000000-0005-0000-0000-00004A140000}"/>
    <cellStyle name="20% - Accent3 4 8" xfId="5235" xr:uid="{00000000-0005-0000-0000-00004B140000}"/>
    <cellStyle name="20% - Accent3 4 9" xfId="5236" xr:uid="{00000000-0005-0000-0000-00004C140000}"/>
    <cellStyle name="20% - Accent3 4_AppendixA1_V2 1 Unprotected MS 95 (2) (2)" xfId="5237" xr:uid="{00000000-0005-0000-0000-00004D140000}"/>
    <cellStyle name="20% - Accent3 5" xfId="5238" xr:uid="{00000000-0005-0000-0000-00004E140000}"/>
    <cellStyle name="20% - Accent3 5 10" xfId="5239" xr:uid="{00000000-0005-0000-0000-00004F140000}"/>
    <cellStyle name="20% - Accent3 5 11" xfId="5240" xr:uid="{00000000-0005-0000-0000-000050140000}"/>
    <cellStyle name="20% - Accent3 5 12" xfId="5241" xr:uid="{00000000-0005-0000-0000-000051140000}"/>
    <cellStyle name="20% - Accent3 5 13" xfId="5242" xr:uid="{00000000-0005-0000-0000-000052140000}"/>
    <cellStyle name="20% - Accent3 5 2" xfId="5243" xr:uid="{00000000-0005-0000-0000-000053140000}"/>
    <cellStyle name="20% - Accent3 5 3" xfId="5244" xr:uid="{00000000-0005-0000-0000-000054140000}"/>
    <cellStyle name="20% - Accent3 5 4" xfId="5245" xr:uid="{00000000-0005-0000-0000-000055140000}"/>
    <cellStyle name="20% - Accent3 5 5" xfId="5246" xr:uid="{00000000-0005-0000-0000-000056140000}"/>
    <cellStyle name="20% - Accent3 5 6" xfId="5247" xr:uid="{00000000-0005-0000-0000-000057140000}"/>
    <cellStyle name="20% - Accent3 5 7" xfId="5248" xr:uid="{00000000-0005-0000-0000-000058140000}"/>
    <cellStyle name="20% - Accent3 5 8" xfId="5249" xr:uid="{00000000-0005-0000-0000-000059140000}"/>
    <cellStyle name="20% - Accent3 5 9" xfId="5250" xr:uid="{00000000-0005-0000-0000-00005A140000}"/>
    <cellStyle name="20% - Accent3 5_AppendixA1_V2 1 Unprotected MS 95 (2) (2)" xfId="5251" xr:uid="{00000000-0005-0000-0000-00005B140000}"/>
    <cellStyle name="20% - Accent3 6" xfId="5252" xr:uid="{00000000-0005-0000-0000-00005C140000}"/>
    <cellStyle name="20% - Accent3 6 10" xfId="5253" xr:uid="{00000000-0005-0000-0000-00005D140000}"/>
    <cellStyle name="20% - Accent3 6 11" xfId="5254" xr:uid="{00000000-0005-0000-0000-00005E140000}"/>
    <cellStyle name="20% - Accent3 6 12" xfId="5255" xr:uid="{00000000-0005-0000-0000-00005F140000}"/>
    <cellStyle name="20% - Accent3 6 13" xfId="5256" xr:uid="{00000000-0005-0000-0000-000060140000}"/>
    <cellStyle name="20% - Accent3 6 2" xfId="5257" xr:uid="{00000000-0005-0000-0000-000061140000}"/>
    <cellStyle name="20% - Accent3 6 3" xfId="5258" xr:uid="{00000000-0005-0000-0000-000062140000}"/>
    <cellStyle name="20% - Accent3 6 4" xfId="5259" xr:uid="{00000000-0005-0000-0000-000063140000}"/>
    <cellStyle name="20% - Accent3 6 5" xfId="5260" xr:uid="{00000000-0005-0000-0000-000064140000}"/>
    <cellStyle name="20% - Accent3 6 6" xfId="5261" xr:uid="{00000000-0005-0000-0000-000065140000}"/>
    <cellStyle name="20% - Accent3 6 7" xfId="5262" xr:uid="{00000000-0005-0000-0000-000066140000}"/>
    <cellStyle name="20% - Accent3 6 8" xfId="5263" xr:uid="{00000000-0005-0000-0000-000067140000}"/>
    <cellStyle name="20% - Accent3 6 9" xfId="5264" xr:uid="{00000000-0005-0000-0000-000068140000}"/>
    <cellStyle name="20% - Accent3 6_AppendixA1_V2 1 Unprotected MS 95 (2) (2)" xfId="5265" xr:uid="{00000000-0005-0000-0000-000069140000}"/>
    <cellStyle name="20% - Accent3 7" xfId="5266" xr:uid="{00000000-0005-0000-0000-00006A140000}"/>
    <cellStyle name="20% - Accent3 7 10" xfId="5267" xr:uid="{00000000-0005-0000-0000-00006B140000}"/>
    <cellStyle name="20% - Accent3 7 11" xfId="5268" xr:uid="{00000000-0005-0000-0000-00006C140000}"/>
    <cellStyle name="20% - Accent3 7 12" xfId="5269" xr:uid="{00000000-0005-0000-0000-00006D140000}"/>
    <cellStyle name="20% - Accent3 7 13" xfId="5270" xr:uid="{00000000-0005-0000-0000-00006E140000}"/>
    <cellStyle name="20% - Accent3 7 2" xfId="5271" xr:uid="{00000000-0005-0000-0000-00006F140000}"/>
    <cellStyle name="20% - Accent3 7 3" xfId="5272" xr:uid="{00000000-0005-0000-0000-000070140000}"/>
    <cellStyle name="20% - Accent3 7 4" xfId="5273" xr:uid="{00000000-0005-0000-0000-000071140000}"/>
    <cellStyle name="20% - Accent3 7 5" xfId="5274" xr:uid="{00000000-0005-0000-0000-000072140000}"/>
    <cellStyle name="20% - Accent3 7 6" xfId="5275" xr:uid="{00000000-0005-0000-0000-000073140000}"/>
    <cellStyle name="20% - Accent3 7 7" xfId="5276" xr:uid="{00000000-0005-0000-0000-000074140000}"/>
    <cellStyle name="20% - Accent3 7 8" xfId="5277" xr:uid="{00000000-0005-0000-0000-000075140000}"/>
    <cellStyle name="20% - Accent3 7 9" xfId="5278" xr:uid="{00000000-0005-0000-0000-000076140000}"/>
    <cellStyle name="20% - Accent3 7_AppendixA1_V2 1 Unprotected MS 95 (2) (2)" xfId="5279" xr:uid="{00000000-0005-0000-0000-000077140000}"/>
    <cellStyle name="20% - Accent3 8" xfId="5280" xr:uid="{00000000-0005-0000-0000-000078140000}"/>
    <cellStyle name="20% - Accent3 9" xfId="5281" xr:uid="{00000000-0005-0000-0000-000079140000}"/>
    <cellStyle name="20% - Accent4 10" xfId="5282" xr:uid="{00000000-0005-0000-0000-00007A140000}"/>
    <cellStyle name="20% - Accent4 11" xfId="5283" xr:uid="{00000000-0005-0000-0000-00007B140000}"/>
    <cellStyle name="20% - Accent4 12" xfId="5284" xr:uid="{00000000-0005-0000-0000-00007C140000}"/>
    <cellStyle name="20% - Accent4 13" xfId="5285" xr:uid="{00000000-0005-0000-0000-00007D140000}"/>
    <cellStyle name="20% - Accent4 14" xfId="5286" xr:uid="{00000000-0005-0000-0000-00007E140000}"/>
    <cellStyle name="20% - Accent4 15" xfId="5287" xr:uid="{00000000-0005-0000-0000-00007F140000}"/>
    <cellStyle name="20% - Accent4 16" xfId="5288" xr:uid="{00000000-0005-0000-0000-000080140000}"/>
    <cellStyle name="20% - Accent4 17" xfId="5289" xr:uid="{00000000-0005-0000-0000-000081140000}"/>
    <cellStyle name="20% - Accent4 18" xfId="5290" xr:uid="{00000000-0005-0000-0000-000082140000}"/>
    <cellStyle name="20% - Accent4 19" xfId="5291" xr:uid="{00000000-0005-0000-0000-000083140000}"/>
    <cellStyle name="20% - Accent4 2" xfId="5292" xr:uid="{00000000-0005-0000-0000-000084140000}"/>
    <cellStyle name="20% - Accent4 2 10" xfId="5293" xr:uid="{00000000-0005-0000-0000-000085140000}"/>
    <cellStyle name="20% - Accent4 2 11" xfId="5294" xr:uid="{00000000-0005-0000-0000-000086140000}"/>
    <cellStyle name="20% - Accent4 2 12" xfId="5295" xr:uid="{00000000-0005-0000-0000-000087140000}"/>
    <cellStyle name="20% - Accent4 2 13" xfId="5296" xr:uid="{00000000-0005-0000-0000-000088140000}"/>
    <cellStyle name="20% - Accent4 2 2" xfId="5297" xr:uid="{00000000-0005-0000-0000-000089140000}"/>
    <cellStyle name="20% - Accent4 2 2 2" xfId="5298" xr:uid="{00000000-0005-0000-0000-00008A140000}"/>
    <cellStyle name="20% - Accent4 2 3" xfId="5299" xr:uid="{00000000-0005-0000-0000-00008B140000}"/>
    <cellStyle name="20% - Accent4 2 3 2" xfId="5300" xr:uid="{00000000-0005-0000-0000-00008C140000}"/>
    <cellStyle name="20% - Accent4 2 4" xfId="5301" xr:uid="{00000000-0005-0000-0000-00008D140000}"/>
    <cellStyle name="20% - Accent4 2 4 2" xfId="5302" xr:uid="{00000000-0005-0000-0000-00008E140000}"/>
    <cellStyle name="20% - Accent4 2 5" xfId="5303" xr:uid="{00000000-0005-0000-0000-00008F140000}"/>
    <cellStyle name="20% - Accent4 2 5 2" xfId="5304" xr:uid="{00000000-0005-0000-0000-000090140000}"/>
    <cellStyle name="20% - Accent4 2 6" xfId="5305" xr:uid="{00000000-0005-0000-0000-000091140000}"/>
    <cellStyle name="20% - Accent4 2 7" xfId="5306" xr:uid="{00000000-0005-0000-0000-000092140000}"/>
    <cellStyle name="20% - Accent4 2 8" xfId="5307" xr:uid="{00000000-0005-0000-0000-000093140000}"/>
    <cellStyle name="20% - Accent4 2 9" xfId="5308" xr:uid="{00000000-0005-0000-0000-000094140000}"/>
    <cellStyle name="20% - Accent4 2_AppendixA1_V2 1 Unprotected MS 95 (2) (2)" xfId="5309" xr:uid="{00000000-0005-0000-0000-000095140000}"/>
    <cellStyle name="20% - Accent4 20" xfId="5310" xr:uid="{00000000-0005-0000-0000-000096140000}"/>
    <cellStyle name="20% - Accent4 21" xfId="5311" xr:uid="{00000000-0005-0000-0000-000097140000}"/>
    <cellStyle name="20% - Accent4 22" xfId="5312" xr:uid="{00000000-0005-0000-0000-000098140000}"/>
    <cellStyle name="20% - Accent4 23" xfId="5313" xr:uid="{00000000-0005-0000-0000-000099140000}"/>
    <cellStyle name="20% - Accent4 24" xfId="5314" xr:uid="{00000000-0005-0000-0000-00009A140000}"/>
    <cellStyle name="20% - Accent4 25" xfId="5315" xr:uid="{00000000-0005-0000-0000-00009B140000}"/>
    <cellStyle name="20% - Accent4 26" xfId="5316" xr:uid="{00000000-0005-0000-0000-00009C140000}"/>
    <cellStyle name="20% - Accent4 27" xfId="5317" xr:uid="{00000000-0005-0000-0000-00009D140000}"/>
    <cellStyle name="20% - Accent4 27 2" xfId="5318" xr:uid="{00000000-0005-0000-0000-00009E140000}"/>
    <cellStyle name="20% - Accent4 27_AppendixA1_V2 1 Unprotected MS 95 (2) (2)" xfId="5319" xr:uid="{00000000-0005-0000-0000-00009F140000}"/>
    <cellStyle name="20% - Accent4 28" xfId="5320" xr:uid="{00000000-0005-0000-0000-0000A0140000}"/>
    <cellStyle name="20% - Accent4 29" xfId="5321" xr:uid="{00000000-0005-0000-0000-0000A1140000}"/>
    <cellStyle name="20% - Accent4 3" xfId="5322" xr:uid="{00000000-0005-0000-0000-0000A2140000}"/>
    <cellStyle name="20% - Accent4 3 10" xfId="5323" xr:uid="{00000000-0005-0000-0000-0000A3140000}"/>
    <cellStyle name="20% - Accent4 3 11" xfId="5324" xr:uid="{00000000-0005-0000-0000-0000A4140000}"/>
    <cellStyle name="20% - Accent4 3 12" xfId="5325" xr:uid="{00000000-0005-0000-0000-0000A5140000}"/>
    <cellStyle name="20% - Accent4 3 13" xfId="5326" xr:uid="{00000000-0005-0000-0000-0000A6140000}"/>
    <cellStyle name="20% - Accent4 3 2" xfId="5327" xr:uid="{00000000-0005-0000-0000-0000A7140000}"/>
    <cellStyle name="20% - Accent4 3 2 2" xfId="5328" xr:uid="{00000000-0005-0000-0000-0000A8140000}"/>
    <cellStyle name="20% - Accent4 3 3" xfId="5329" xr:uid="{00000000-0005-0000-0000-0000A9140000}"/>
    <cellStyle name="20% - Accent4 3 3 2" xfId="5330" xr:uid="{00000000-0005-0000-0000-0000AA140000}"/>
    <cellStyle name="20% - Accent4 3 4" xfId="5331" xr:uid="{00000000-0005-0000-0000-0000AB140000}"/>
    <cellStyle name="20% - Accent4 3 4 2" xfId="5332" xr:uid="{00000000-0005-0000-0000-0000AC140000}"/>
    <cellStyle name="20% - Accent4 3 5" xfId="5333" xr:uid="{00000000-0005-0000-0000-0000AD140000}"/>
    <cellStyle name="20% - Accent4 3 5 2" xfId="5334" xr:uid="{00000000-0005-0000-0000-0000AE140000}"/>
    <cellStyle name="20% - Accent4 3 6" xfId="5335" xr:uid="{00000000-0005-0000-0000-0000AF140000}"/>
    <cellStyle name="20% - Accent4 3 7" xfId="5336" xr:uid="{00000000-0005-0000-0000-0000B0140000}"/>
    <cellStyle name="20% - Accent4 3 8" xfId="5337" xr:uid="{00000000-0005-0000-0000-0000B1140000}"/>
    <cellStyle name="20% - Accent4 3 9" xfId="5338" xr:uid="{00000000-0005-0000-0000-0000B2140000}"/>
    <cellStyle name="20% - Accent4 3_AppendixA1_V2 1 Unprotected MS 95 (2) (2)" xfId="5339" xr:uid="{00000000-0005-0000-0000-0000B3140000}"/>
    <cellStyle name="20% - Accent4 30" xfId="5340" xr:uid="{00000000-0005-0000-0000-0000B4140000}"/>
    <cellStyle name="20% - Accent4 31" xfId="5341" xr:uid="{00000000-0005-0000-0000-0000B5140000}"/>
    <cellStyle name="20% - Accent4 32" xfId="5342" xr:uid="{00000000-0005-0000-0000-0000B6140000}"/>
    <cellStyle name="20% - Accent4 33" xfId="5343" xr:uid="{00000000-0005-0000-0000-0000B7140000}"/>
    <cellStyle name="20% - Accent4 34" xfId="5344" xr:uid="{00000000-0005-0000-0000-0000B8140000}"/>
    <cellStyle name="20% - Accent4 35" xfId="5345" xr:uid="{00000000-0005-0000-0000-0000B9140000}"/>
    <cellStyle name="20% - Accent4 36" xfId="5346" xr:uid="{00000000-0005-0000-0000-0000BA140000}"/>
    <cellStyle name="20% - Accent4 37" xfId="5347" xr:uid="{00000000-0005-0000-0000-0000BB140000}"/>
    <cellStyle name="20% - Accent4 38" xfId="5348" xr:uid="{00000000-0005-0000-0000-0000BC140000}"/>
    <cellStyle name="20% - Accent4 4" xfId="5349" xr:uid="{00000000-0005-0000-0000-0000BD140000}"/>
    <cellStyle name="20% - Accent4 4 10" xfId="5350" xr:uid="{00000000-0005-0000-0000-0000BE140000}"/>
    <cellStyle name="20% - Accent4 4 11" xfId="5351" xr:uid="{00000000-0005-0000-0000-0000BF140000}"/>
    <cellStyle name="20% - Accent4 4 12" xfId="5352" xr:uid="{00000000-0005-0000-0000-0000C0140000}"/>
    <cellStyle name="20% - Accent4 4 13" xfId="5353" xr:uid="{00000000-0005-0000-0000-0000C1140000}"/>
    <cellStyle name="20% - Accent4 4 2" xfId="5354" xr:uid="{00000000-0005-0000-0000-0000C2140000}"/>
    <cellStyle name="20% - Accent4 4 3" xfId="5355" xr:uid="{00000000-0005-0000-0000-0000C3140000}"/>
    <cellStyle name="20% - Accent4 4 4" xfId="5356" xr:uid="{00000000-0005-0000-0000-0000C4140000}"/>
    <cellStyle name="20% - Accent4 4 5" xfId="5357" xr:uid="{00000000-0005-0000-0000-0000C5140000}"/>
    <cellStyle name="20% - Accent4 4 6" xfId="5358" xr:uid="{00000000-0005-0000-0000-0000C6140000}"/>
    <cellStyle name="20% - Accent4 4 7" xfId="5359" xr:uid="{00000000-0005-0000-0000-0000C7140000}"/>
    <cellStyle name="20% - Accent4 4 8" xfId="5360" xr:uid="{00000000-0005-0000-0000-0000C8140000}"/>
    <cellStyle name="20% - Accent4 4 9" xfId="5361" xr:uid="{00000000-0005-0000-0000-0000C9140000}"/>
    <cellStyle name="20% - Accent4 4_AppendixA1_V2 1 Unprotected MS 95 (2) (2)" xfId="5362" xr:uid="{00000000-0005-0000-0000-0000CA140000}"/>
    <cellStyle name="20% - Accent4 5" xfId="5363" xr:uid="{00000000-0005-0000-0000-0000CB140000}"/>
    <cellStyle name="20% - Accent4 5 10" xfId="5364" xr:uid="{00000000-0005-0000-0000-0000CC140000}"/>
    <cellStyle name="20% - Accent4 5 11" xfId="5365" xr:uid="{00000000-0005-0000-0000-0000CD140000}"/>
    <cellStyle name="20% - Accent4 5 12" xfId="5366" xr:uid="{00000000-0005-0000-0000-0000CE140000}"/>
    <cellStyle name="20% - Accent4 5 13" xfId="5367" xr:uid="{00000000-0005-0000-0000-0000CF140000}"/>
    <cellStyle name="20% - Accent4 5 2" xfId="5368" xr:uid="{00000000-0005-0000-0000-0000D0140000}"/>
    <cellStyle name="20% - Accent4 5 3" xfId="5369" xr:uid="{00000000-0005-0000-0000-0000D1140000}"/>
    <cellStyle name="20% - Accent4 5 4" xfId="5370" xr:uid="{00000000-0005-0000-0000-0000D2140000}"/>
    <cellStyle name="20% - Accent4 5 5" xfId="5371" xr:uid="{00000000-0005-0000-0000-0000D3140000}"/>
    <cellStyle name="20% - Accent4 5 6" xfId="5372" xr:uid="{00000000-0005-0000-0000-0000D4140000}"/>
    <cellStyle name="20% - Accent4 5 7" xfId="5373" xr:uid="{00000000-0005-0000-0000-0000D5140000}"/>
    <cellStyle name="20% - Accent4 5 8" xfId="5374" xr:uid="{00000000-0005-0000-0000-0000D6140000}"/>
    <cellStyle name="20% - Accent4 5 9" xfId="5375" xr:uid="{00000000-0005-0000-0000-0000D7140000}"/>
    <cellStyle name="20% - Accent4 5_AppendixA1_V2 1 Unprotected MS 95 (2) (2)" xfId="5376" xr:uid="{00000000-0005-0000-0000-0000D8140000}"/>
    <cellStyle name="20% - Accent4 6" xfId="5377" xr:uid="{00000000-0005-0000-0000-0000D9140000}"/>
    <cellStyle name="20% - Accent4 6 10" xfId="5378" xr:uid="{00000000-0005-0000-0000-0000DA140000}"/>
    <cellStyle name="20% - Accent4 6 11" xfId="5379" xr:uid="{00000000-0005-0000-0000-0000DB140000}"/>
    <cellStyle name="20% - Accent4 6 12" xfId="5380" xr:uid="{00000000-0005-0000-0000-0000DC140000}"/>
    <cellStyle name="20% - Accent4 6 13" xfId="5381" xr:uid="{00000000-0005-0000-0000-0000DD140000}"/>
    <cellStyle name="20% - Accent4 6 2" xfId="5382" xr:uid="{00000000-0005-0000-0000-0000DE140000}"/>
    <cellStyle name="20% - Accent4 6 3" xfId="5383" xr:uid="{00000000-0005-0000-0000-0000DF140000}"/>
    <cellStyle name="20% - Accent4 6 4" xfId="5384" xr:uid="{00000000-0005-0000-0000-0000E0140000}"/>
    <cellStyle name="20% - Accent4 6 5" xfId="5385" xr:uid="{00000000-0005-0000-0000-0000E1140000}"/>
    <cellStyle name="20% - Accent4 6 6" xfId="5386" xr:uid="{00000000-0005-0000-0000-0000E2140000}"/>
    <cellStyle name="20% - Accent4 6 7" xfId="5387" xr:uid="{00000000-0005-0000-0000-0000E3140000}"/>
    <cellStyle name="20% - Accent4 6 8" xfId="5388" xr:uid="{00000000-0005-0000-0000-0000E4140000}"/>
    <cellStyle name="20% - Accent4 6 9" xfId="5389" xr:uid="{00000000-0005-0000-0000-0000E5140000}"/>
    <cellStyle name="20% - Accent4 6_AppendixA1_V2 1 Unprotected MS 95 (2) (2)" xfId="5390" xr:uid="{00000000-0005-0000-0000-0000E6140000}"/>
    <cellStyle name="20% - Accent4 7" xfId="5391" xr:uid="{00000000-0005-0000-0000-0000E7140000}"/>
    <cellStyle name="20% - Accent4 7 10" xfId="5392" xr:uid="{00000000-0005-0000-0000-0000E8140000}"/>
    <cellStyle name="20% - Accent4 7 11" xfId="5393" xr:uid="{00000000-0005-0000-0000-0000E9140000}"/>
    <cellStyle name="20% - Accent4 7 12" xfId="5394" xr:uid="{00000000-0005-0000-0000-0000EA140000}"/>
    <cellStyle name="20% - Accent4 7 13" xfId="5395" xr:uid="{00000000-0005-0000-0000-0000EB140000}"/>
    <cellStyle name="20% - Accent4 7 2" xfId="5396" xr:uid="{00000000-0005-0000-0000-0000EC140000}"/>
    <cellStyle name="20% - Accent4 7 3" xfId="5397" xr:uid="{00000000-0005-0000-0000-0000ED140000}"/>
    <cellStyle name="20% - Accent4 7 4" xfId="5398" xr:uid="{00000000-0005-0000-0000-0000EE140000}"/>
    <cellStyle name="20% - Accent4 7 5" xfId="5399" xr:uid="{00000000-0005-0000-0000-0000EF140000}"/>
    <cellStyle name="20% - Accent4 7 6" xfId="5400" xr:uid="{00000000-0005-0000-0000-0000F0140000}"/>
    <cellStyle name="20% - Accent4 7 7" xfId="5401" xr:uid="{00000000-0005-0000-0000-0000F1140000}"/>
    <cellStyle name="20% - Accent4 7 8" xfId="5402" xr:uid="{00000000-0005-0000-0000-0000F2140000}"/>
    <cellStyle name="20% - Accent4 7 9" xfId="5403" xr:uid="{00000000-0005-0000-0000-0000F3140000}"/>
    <cellStyle name="20% - Accent4 7_AppendixA1_V2 1 Unprotected MS 95 (2) (2)" xfId="5404" xr:uid="{00000000-0005-0000-0000-0000F4140000}"/>
    <cellStyle name="20% - Accent4 8" xfId="5405" xr:uid="{00000000-0005-0000-0000-0000F5140000}"/>
    <cellStyle name="20% - Accent4 9" xfId="5406" xr:uid="{00000000-0005-0000-0000-0000F6140000}"/>
    <cellStyle name="20% - Accent5 10" xfId="5407" xr:uid="{00000000-0005-0000-0000-0000F7140000}"/>
    <cellStyle name="20% - Accent5 11" xfId="5408" xr:uid="{00000000-0005-0000-0000-0000F8140000}"/>
    <cellStyle name="20% - Accent5 12" xfId="5409" xr:uid="{00000000-0005-0000-0000-0000F9140000}"/>
    <cellStyle name="20% - Accent5 13" xfId="5410" xr:uid="{00000000-0005-0000-0000-0000FA140000}"/>
    <cellStyle name="20% - Accent5 14" xfId="5411" xr:uid="{00000000-0005-0000-0000-0000FB140000}"/>
    <cellStyle name="20% - Accent5 15" xfId="5412" xr:uid="{00000000-0005-0000-0000-0000FC140000}"/>
    <cellStyle name="20% - Accent5 16" xfId="5413" xr:uid="{00000000-0005-0000-0000-0000FD140000}"/>
    <cellStyle name="20% - Accent5 17" xfId="5414" xr:uid="{00000000-0005-0000-0000-0000FE140000}"/>
    <cellStyle name="20% - Accent5 18" xfId="5415" xr:uid="{00000000-0005-0000-0000-0000FF140000}"/>
    <cellStyle name="20% - Accent5 19" xfId="5416" xr:uid="{00000000-0005-0000-0000-000000150000}"/>
    <cellStyle name="20% - Accent5 2" xfId="5417" xr:uid="{00000000-0005-0000-0000-000001150000}"/>
    <cellStyle name="20% - Accent5 2 10" xfId="5418" xr:uid="{00000000-0005-0000-0000-000002150000}"/>
    <cellStyle name="20% - Accent5 2 11" xfId="5419" xr:uid="{00000000-0005-0000-0000-000003150000}"/>
    <cellStyle name="20% - Accent5 2 12" xfId="5420" xr:uid="{00000000-0005-0000-0000-000004150000}"/>
    <cellStyle name="20% - Accent5 2 13" xfId="5421" xr:uid="{00000000-0005-0000-0000-000005150000}"/>
    <cellStyle name="20% - Accent5 2 2" xfId="5422" xr:uid="{00000000-0005-0000-0000-000006150000}"/>
    <cellStyle name="20% - Accent5 2 2 2" xfId="5423" xr:uid="{00000000-0005-0000-0000-000007150000}"/>
    <cellStyle name="20% - Accent5 2 3" xfId="5424" xr:uid="{00000000-0005-0000-0000-000008150000}"/>
    <cellStyle name="20% - Accent5 2 3 2" xfId="5425" xr:uid="{00000000-0005-0000-0000-000009150000}"/>
    <cellStyle name="20% - Accent5 2 4" xfId="5426" xr:uid="{00000000-0005-0000-0000-00000A150000}"/>
    <cellStyle name="20% - Accent5 2 4 2" xfId="5427" xr:uid="{00000000-0005-0000-0000-00000B150000}"/>
    <cellStyle name="20% - Accent5 2 5" xfId="5428" xr:uid="{00000000-0005-0000-0000-00000C150000}"/>
    <cellStyle name="20% - Accent5 2 5 2" xfId="5429" xr:uid="{00000000-0005-0000-0000-00000D150000}"/>
    <cellStyle name="20% - Accent5 2 6" xfId="5430" xr:uid="{00000000-0005-0000-0000-00000E150000}"/>
    <cellStyle name="20% - Accent5 2 7" xfId="5431" xr:uid="{00000000-0005-0000-0000-00000F150000}"/>
    <cellStyle name="20% - Accent5 2 8" xfId="5432" xr:uid="{00000000-0005-0000-0000-000010150000}"/>
    <cellStyle name="20% - Accent5 2 9" xfId="5433" xr:uid="{00000000-0005-0000-0000-000011150000}"/>
    <cellStyle name="20% - Accent5 2_AppendixA1_V2 1 Unprotected MS 95 (2) (2)" xfId="5434" xr:uid="{00000000-0005-0000-0000-000012150000}"/>
    <cellStyle name="20% - Accent5 20" xfId="5435" xr:uid="{00000000-0005-0000-0000-000013150000}"/>
    <cellStyle name="20% - Accent5 21" xfId="5436" xr:uid="{00000000-0005-0000-0000-000014150000}"/>
    <cellStyle name="20% - Accent5 22" xfId="5437" xr:uid="{00000000-0005-0000-0000-000015150000}"/>
    <cellStyle name="20% - Accent5 23" xfId="5438" xr:uid="{00000000-0005-0000-0000-000016150000}"/>
    <cellStyle name="20% - Accent5 24" xfId="5439" xr:uid="{00000000-0005-0000-0000-000017150000}"/>
    <cellStyle name="20% - Accent5 25" xfId="5440" xr:uid="{00000000-0005-0000-0000-000018150000}"/>
    <cellStyle name="20% - Accent5 26" xfId="5441" xr:uid="{00000000-0005-0000-0000-000019150000}"/>
    <cellStyle name="20% - Accent5 27" xfId="5442" xr:uid="{00000000-0005-0000-0000-00001A150000}"/>
    <cellStyle name="20% - Accent5 27 2" xfId="5443" xr:uid="{00000000-0005-0000-0000-00001B150000}"/>
    <cellStyle name="20% - Accent5 27_AppendixA1_V2 1 Unprotected MS 95 (2) (2)" xfId="5444" xr:uid="{00000000-0005-0000-0000-00001C150000}"/>
    <cellStyle name="20% - Accent5 28" xfId="5445" xr:uid="{00000000-0005-0000-0000-00001D150000}"/>
    <cellStyle name="20% - Accent5 29" xfId="5446" xr:uid="{00000000-0005-0000-0000-00001E150000}"/>
    <cellStyle name="20% - Accent5 3" xfId="5447" xr:uid="{00000000-0005-0000-0000-00001F150000}"/>
    <cellStyle name="20% - Accent5 3 10" xfId="5448" xr:uid="{00000000-0005-0000-0000-000020150000}"/>
    <cellStyle name="20% - Accent5 3 11" xfId="5449" xr:uid="{00000000-0005-0000-0000-000021150000}"/>
    <cellStyle name="20% - Accent5 3 12" xfId="5450" xr:uid="{00000000-0005-0000-0000-000022150000}"/>
    <cellStyle name="20% - Accent5 3 13" xfId="5451" xr:uid="{00000000-0005-0000-0000-000023150000}"/>
    <cellStyle name="20% - Accent5 3 2" xfId="5452" xr:uid="{00000000-0005-0000-0000-000024150000}"/>
    <cellStyle name="20% - Accent5 3 2 2" xfId="5453" xr:uid="{00000000-0005-0000-0000-000025150000}"/>
    <cellStyle name="20% - Accent5 3 3" xfId="5454" xr:uid="{00000000-0005-0000-0000-000026150000}"/>
    <cellStyle name="20% - Accent5 3 3 2" xfId="5455" xr:uid="{00000000-0005-0000-0000-000027150000}"/>
    <cellStyle name="20% - Accent5 3 4" xfId="5456" xr:uid="{00000000-0005-0000-0000-000028150000}"/>
    <cellStyle name="20% - Accent5 3 4 2" xfId="5457" xr:uid="{00000000-0005-0000-0000-000029150000}"/>
    <cellStyle name="20% - Accent5 3 5" xfId="5458" xr:uid="{00000000-0005-0000-0000-00002A150000}"/>
    <cellStyle name="20% - Accent5 3 5 2" xfId="5459" xr:uid="{00000000-0005-0000-0000-00002B150000}"/>
    <cellStyle name="20% - Accent5 3 6" xfId="5460" xr:uid="{00000000-0005-0000-0000-00002C150000}"/>
    <cellStyle name="20% - Accent5 3 7" xfId="5461" xr:uid="{00000000-0005-0000-0000-00002D150000}"/>
    <cellStyle name="20% - Accent5 3 8" xfId="5462" xr:uid="{00000000-0005-0000-0000-00002E150000}"/>
    <cellStyle name="20% - Accent5 3 9" xfId="5463" xr:uid="{00000000-0005-0000-0000-00002F150000}"/>
    <cellStyle name="20% - Accent5 3_AppendixA1_V2 1 Unprotected MS 95 (2) (2)" xfId="5464" xr:uid="{00000000-0005-0000-0000-000030150000}"/>
    <cellStyle name="20% - Accent5 30" xfId="5465" xr:uid="{00000000-0005-0000-0000-000031150000}"/>
    <cellStyle name="20% - Accent5 31" xfId="5466" xr:uid="{00000000-0005-0000-0000-000032150000}"/>
    <cellStyle name="20% - Accent5 32" xfId="5467" xr:uid="{00000000-0005-0000-0000-000033150000}"/>
    <cellStyle name="20% - Accent5 33" xfId="5468" xr:uid="{00000000-0005-0000-0000-000034150000}"/>
    <cellStyle name="20% - Accent5 34" xfId="5469" xr:uid="{00000000-0005-0000-0000-000035150000}"/>
    <cellStyle name="20% - Accent5 4" xfId="5470" xr:uid="{00000000-0005-0000-0000-000036150000}"/>
    <cellStyle name="20% - Accent5 4 10" xfId="5471" xr:uid="{00000000-0005-0000-0000-000037150000}"/>
    <cellStyle name="20% - Accent5 4 11" xfId="5472" xr:uid="{00000000-0005-0000-0000-000038150000}"/>
    <cellStyle name="20% - Accent5 4 12" xfId="5473" xr:uid="{00000000-0005-0000-0000-000039150000}"/>
    <cellStyle name="20% - Accent5 4 13" xfId="5474" xr:uid="{00000000-0005-0000-0000-00003A150000}"/>
    <cellStyle name="20% - Accent5 4 2" xfId="5475" xr:uid="{00000000-0005-0000-0000-00003B150000}"/>
    <cellStyle name="20% - Accent5 4 3" xfId="5476" xr:uid="{00000000-0005-0000-0000-00003C150000}"/>
    <cellStyle name="20% - Accent5 4 4" xfId="5477" xr:uid="{00000000-0005-0000-0000-00003D150000}"/>
    <cellStyle name="20% - Accent5 4 5" xfId="5478" xr:uid="{00000000-0005-0000-0000-00003E150000}"/>
    <cellStyle name="20% - Accent5 4 6" xfId="5479" xr:uid="{00000000-0005-0000-0000-00003F150000}"/>
    <cellStyle name="20% - Accent5 4 7" xfId="5480" xr:uid="{00000000-0005-0000-0000-000040150000}"/>
    <cellStyle name="20% - Accent5 4 8" xfId="5481" xr:uid="{00000000-0005-0000-0000-000041150000}"/>
    <cellStyle name="20% - Accent5 4 9" xfId="5482" xr:uid="{00000000-0005-0000-0000-000042150000}"/>
    <cellStyle name="20% - Accent5 4_AppendixA1_V2 1 Unprotected MS 95 (2) (2)" xfId="5483" xr:uid="{00000000-0005-0000-0000-000043150000}"/>
    <cellStyle name="20% - Accent5 5" xfId="5484" xr:uid="{00000000-0005-0000-0000-000044150000}"/>
    <cellStyle name="20% - Accent5 5 10" xfId="5485" xr:uid="{00000000-0005-0000-0000-000045150000}"/>
    <cellStyle name="20% - Accent5 5 11" xfId="5486" xr:uid="{00000000-0005-0000-0000-000046150000}"/>
    <cellStyle name="20% - Accent5 5 12" xfId="5487" xr:uid="{00000000-0005-0000-0000-000047150000}"/>
    <cellStyle name="20% - Accent5 5 13" xfId="5488" xr:uid="{00000000-0005-0000-0000-000048150000}"/>
    <cellStyle name="20% - Accent5 5 2" xfId="5489" xr:uid="{00000000-0005-0000-0000-000049150000}"/>
    <cellStyle name="20% - Accent5 5 3" xfId="5490" xr:uid="{00000000-0005-0000-0000-00004A150000}"/>
    <cellStyle name="20% - Accent5 5 4" xfId="5491" xr:uid="{00000000-0005-0000-0000-00004B150000}"/>
    <cellStyle name="20% - Accent5 5 5" xfId="5492" xr:uid="{00000000-0005-0000-0000-00004C150000}"/>
    <cellStyle name="20% - Accent5 5 6" xfId="5493" xr:uid="{00000000-0005-0000-0000-00004D150000}"/>
    <cellStyle name="20% - Accent5 5 7" xfId="5494" xr:uid="{00000000-0005-0000-0000-00004E150000}"/>
    <cellStyle name="20% - Accent5 5 8" xfId="5495" xr:uid="{00000000-0005-0000-0000-00004F150000}"/>
    <cellStyle name="20% - Accent5 5 9" xfId="5496" xr:uid="{00000000-0005-0000-0000-000050150000}"/>
    <cellStyle name="20% - Accent5 5_AppendixA1_V2 1 Unprotected MS 95 (2) (2)" xfId="5497" xr:uid="{00000000-0005-0000-0000-000051150000}"/>
    <cellStyle name="20% - Accent5 6" xfId="5498" xr:uid="{00000000-0005-0000-0000-000052150000}"/>
    <cellStyle name="20% - Accent5 6 10" xfId="5499" xr:uid="{00000000-0005-0000-0000-000053150000}"/>
    <cellStyle name="20% - Accent5 6 11" xfId="5500" xr:uid="{00000000-0005-0000-0000-000054150000}"/>
    <cellStyle name="20% - Accent5 6 12" xfId="5501" xr:uid="{00000000-0005-0000-0000-000055150000}"/>
    <cellStyle name="20% - Accent5 6 13" xfId="5502" xr:uid="{00000000-0005-0000-0000-000056150000}"/>
    <cellStyle name="20% - Accent5 6 2" xfId="5503" xr:uid="{00000000-0005-0000-0000-000057150000}"/>
    <cellStyle name="20% - Accent5 6 3" xfId="5504" xr:uid="{00000000-0005-0000-0000-000058150000}"/>
    <cellStyle name="20% - Accent5 6 4" xfId="5505" xr:uid="{00000000-0005-0000-0000-000059150000}"/>
    <cellStyle name="20% - Accent5 6 5" xfId="5506" xr:uid="{00000000-0005-0000-0000-00005A150000}"/>
    <cellStyle name="20% - Accent5 6 6" xfId="5507" xr:uid="{00000000-0005-0000-0000-00005B150000}"/>
    <cellStyle name="20% - Accent5 6 7" xfId="5508" xr:uid="{00000000-0005-0000-0000-00005C150000}"/>
    <cellStyle name="20% - Accent5 6 8" xfId="5509" xr:uid="{00000000-0005-0000-0000-00005D150000}"/>
    <cellStyle name="20% - Accent5 6 9" xfId="5510" xr:uid="{00000000-0005-0000-0000-00005E150000}"/>
    <cellStyle name="20% - Accent5 6_AppendixA1_V2 1 Unprotected MS 95 (2) (2)" xfId="5511" xr:uid="{00000000-0005-0000-0000-00005F150000}"/>
    <cellStyle name="20% - Accent5 7" xfId="5512" xr:uid="{00000000-0005-0000-0000-000060150000}"/>
    <cellStyle name="20% - Accent5 7 10" xfId="5513" xr:uid="{00000000-0005-0000-0000-000061150000}"/>
    <cellStyle name="20% - Accent5 7 11" xfId="5514" xr:uid="{00000000-0005-0000-0000-000062150000}"/>
    <cellStyle name="20% - Accent5 7 12" xfId="5515" xr:uid="{00000000-0005-0000-0000-000063150000}"/>
    <cellStyle name="20% - Accent5 7 13" xfId="5516" xr:uid="{00000000-0005-0000-0000-000064150000}"/>
    <cellStyle name="20% - Accent5 7 2" xfId="5517" xr:uid="{00000000-0005-0000-0000-000065150000}"/>
    <cellStyle name="20% - Accent5 7 3" xfId="5518" xr:uid="{00000000-0005-0000-0000-000066150000}"/>
    <cellStyle name="20% - Accent5 7 4" xfId="5519" xr:uid="{00000000-0005-0000-0000-000067150000}"/>
    <cellStyle name="20% - Accent5 7 5" xfId="5520" xr:uid="{00000000-0005-0000-0000-000068150000}"/>
    <cellStyle name="20% - Accent5 7 6" xfId="5521" xr:uid="{00000000-0005-0000-0000-000069150000}"/>
    <cellStyle name="20% - Accent5 7 7" xfId="5522" xr:uid="{00000000-0005-0000-0000-00006A150000}"/>
    <cellStyle name="20% - Accent5 7 8" xfId="5523" xr:uid="{00000000-0005-0000-0000-00006B150000}"/>
    <cellStyle name="20% - Accent5 7 9" xfId="5524" xr:uid="{00000000-0005-0000-0000-00006C150000}"/>
    <cellStyle name="20% - Accent5 7_AppendixA1_V2 1 Unprotected MS 95 (2) (2)" xfId="5525" xr:uid="{00000000-0005-0000-0000-00006D150000}"/>
    <cellStyle name="20% - Accent5 8" xfId="5526" xr:uid="{00000000-0005-0000-0000-00006E150000}"/>
    <cellStyle name="20% - Accent5 9" xfId="5527" xr:uid="{00000000-0005-0000-0000-00006F150000}"/>
    <cellStyle name="20% - Accent6 10" xfId="5528" xr:uid="{00000000-0005-0000-0000-000070150000}"/>
    <cellStyle name="20% - Accent6 11" xfId="5529" xr:uid="{00000000-0005-0000-0000-000071150000}"/>
    <cellStyle name="20% - Accent6 12" xfId="5530" xr:uid="{00000000-0005-0000-0000-000072150000}"/>
    <cellStyle name="20% - Accent6 13" xfId="5531" xr:uid="{00000000-0005-0000-0000-000073150000}"/>
    <cellStyle name="20% - Accent6 14" xfId="5532" xr:uid="{00000000-0005-0000-0000-000074150000}"/>
    <cellStyle name="20% - Accent6 15" xfId="5533" xr:uid="{00000000-0005-0000-0000-000075150000}"/>
    <cellStyle name="20% - Accent6 16" xfId="5534" xr:uid="{00000000-0005-0000-0000-000076150000}"/>
    <cellStyle name="20% - Accent6 17" xfId="5535" xr:uid="{00000000-0005-0000-0000-000077150000}"/>
    <cellStyle name="20% - Accent6 18" xfId="5536" xr:uid="{00000000-0005-0000-0000-000078150000}"/>
    <cellStyle name="20% - Accent6 19" xfId="5537" xr:uid="{00000000-0005-0000-0000-000079150000}"/>
    <cellStyle name="20% - Accent6 2" xfId="5538" xr:uid="{00000000-0005-0000-0000-00007A150000}"/>
    <cellStyle name="20% - Accent6 2 10" xfId="5539" xr:uid="{00000000-0005-0000-0000-00007B150000}"/>
    <cellStyle name="20% - Accent6 2 11" xfId="5540" xr:uid="{00000000-0005-0000-0000-00007C150000}"/>
    <cellStyle name="20% - Accent6 2 12" xfId="5541" xr:uid="{00000000-0005-0000-0000-00007D150000}"/>
    <cellStyle name="20% - Accent6 2 13" xfId="5542" xr:uid="{00000000-0005-0000-0000-00007E150000}"/>
    <cellStyle name="20% - Accent6 2 2" xfId="5543" xr:uid="{00000000-0005-0000-0000-00007F150000}"/>
    <cellStyle name="20% - Accent6 2 2 2" xfId="5544" xr:uid="{00000000-0005-0000-0000-000080150000}"/>
    <cellStyle name="20% - Accent6 2 3" xfId="5545" xr:uid="{00000000-0005-0000-0000-000081150000}"/>
    <cellStyle name="20% - Accent6 2 3 2" xfId="5546" xr:uid="{00000000-0005-0000-0000-000082150000}"/>
    <cellStyle name="20% - Accent6 2 4" xfId="5547" xr:uid="{00000000-0005-0000-0000-000083150000}"/>
    <cellStyle name="20% - Accent6 2 4 2" xfId="5548" xr:uid="{00000000-0005-0000-0000-000084150000}"/>
    <cellStyle name="20% - Accent6 2 5" xfId="5549" xr:uid="{00000000-0005-0000-0000-000085150000}"/>
    <cellStyle name="20% - Accent6 2 5 2" xfId="5550" xr:uid="{00000000-0005-0000-0000-000086150000}"/>
    <cellStyle name="20% - Accent6 2 6" xfId="5551" xr:uid="{00000000-0005-0000-0000-000087150000}"/>
    <cellStyle name="20% - Accent6 2 6 2" xfId="5552" xr:uid="{00000000-0005-0000-0000-000088150000}"/>
    <cellStyle name="20% - Accent6 2 7" xfId="5553" xr:uid="{00000000-0005-0000-0000-000089150000}"/>
    <cellStyle name="20% - Accent6 2 8" xfId="5554" xr:uid="{00000000-0005-0000-0000-00008A150000}"/>
    <cellStyle name="20% - Accent6 2 9" xfId="5555" xr:uid="{00000000-0005-0000-0000-00008B150000}"/>
    <cellStyle name="20% - Accent6 2_AppendixA1_V2 1 Unprotected MS 95 (2) (2)" xfId="5556" xr:uid="{00000000-0005-0000-0000-00008C150000}"/>
    <cellStyle name="20% - Accent6 20" xfId="5557" xr:uid="{00000000-0005-0000-0000-00008D150000}"/>
    <cellStyle name="20% - Accent6 21" xfId="5558" xr:uid="{00000000-0005-0000-0000-00008E150000}"/>
    <cellStyle name="20% - Accent6 22" xfId="5559" xr:uid="{00000000-0005-0000-0000-00008F150000}"/>
    <cellStyle name="20% - Accent6 23" xfId="5560" xr:uid="{00000000-0005-0000-0000-000090150000}"/>
    <cellStyle name="20% - Accent6 24" xfId="5561" xr:uid="{00000000-0005-0000-0000-000091150000}"/>
    <cellStyle name="20% - Accent6 25" xfId="5562" xr:uid="{00000000-0005-0000-0000-000092150000}"/>
    <cellStyle name="20% - Accent6 26" xfId="5563" xr:uid="{00000000-0005-0000-0000-000093150000}"/>
    <cellStyle name="20% - Accent6 27" xfId="5564" xr:uid="{00000000-0005-0000-0000-000094150000}"/>
    <cellStyle name="20% - Accent6 27 2" xfId="5565" xr:uid="{00000000-0005-0000-0000-000095150000}"/>
    <cellStyle name="20% - Accent6 27_AppendixA1_V2 1 Unprotected MS 95 (2) (2)" xfId="5566" xr:uid="{00000000-0005-0000-0000-000096150000}"/>
    <cellStyle name="20% - Accent6 28" xfId="5567" xr:uid="{00000000-0005-0000-0000-000097150000}"/>
    <cellStyle name="20% - Accent6 29" xfId="5568" xr:uid="{00000000-0005-0000-0000-000098150000}"/>
    <cellStyle name="20% - Accent6 3" xfId="5569" xr:uid="{00000000-0005-0000-0000-000099150000}"/>
    <cellStyle name="20% - Accent6 3 10" xfId="5570" xr:uid="{00000000-0005-0000-0000-00009A150000}"/>
    <cellStyle name="20% - Accent6 3 11" xfId="5571" xr:uid="{00000000-0005-0000-0000-00009B150000}"/>
    <cellStyle name="20% - Accent6 3 12" xfId="5572" xr:uid="{00000000-0005-0000-0000-00009C150000}"/>
    <cellStyle name="20% - Accent6 3 13" xfId="5573" xr:uid="{00000000-0005-0000-0000-00009D150000}"/>
    <cellStyle name="20% - Accent6 3 2" xfId="5574" xr:uid="{00000000-0005-0000-0000-00009E150000}"/>
    <cellStyle name="20% - Accent6 3 2 2" xfId="5575" xr:uid="{00000000-0005-0000-0000-00009F150000}"/>
    <cellStyle name="20% - Accent6 3 3" xfId="5576" xr:uid="{00000000-0005-0000-0000-0000A0150000}"/>
    <cellStyle name="20% - Accent6 3 3 2" xfId="5577" xr:uid="{00000000-0005-0000-0000-0000A1150000}"/>
    <cellStyle name="20% - Accent6 3 4" xfId="5578" xr:uid="{00000000-0005-0000-0000-0000A2150000}"/>
    <cellStyle name="20% - Accent6 3 4 2" xfId="5579" xr:uid="{00000000-0005-0000-0000-0000A3150000}"/>
    <cellStyle name="20% - Accent6 3 5" xfId="5580" xr:uid="{00000000-0005-0000-0000-0000A4150000}"/>
    <cellStyle name="20% - Accent6 3 5 2" xfId="5581" xr:uid="{00000000-0005-0000-0000-0000A5150000}"/>
    <cellStyle name="20% - Accent6 3 6" xfId="5582" xr:uid="{00000000-0005-0000-0000-0000A6150000}"/>
    <cellStyle name="20% - Accent6 3 6 2" xfId="5583" xr:uid="{00000000-0005-0000-0000-0000A7150000}"/>
    <cellStyle name="20% - Accent6 3 7" xfId="5584" xr:uid="{00000000-0005-0000-0000-0000A8150000}"/>
    <cellStyle name="20% - Accent6 3 8" xfId="5585" xr:uid="{00000000-0005-0000-0000-0000A9150000}"/>
    <cellStyle name="20% - Accent6 3 9" xfId="5586" xr:uid="{00000000-0005-0000-0000-0000AA150000}"/>
    <cellStyle name="20% - Accent6 3_AppendixA1_V2 1 Unprotected MS 95 (2) (2)" xfId="5587" xr:uid="{00000000-0005-0000-0000-0000AB150000}"/>
    <cellStyle name="20% - Accent6 30" xfId="5588" xr:uid="{00000000-0005-0000-0000-0000AC150000}"/>
    <cellStyle name="20% - Accent6 31" xfId="5589" xr:uid="{00000000-0005-0000-0000-0000AD150000}"/>
    <cellStyle name="20% - Accent6 32" xfId="5590" xr:uid="{00000000-0005-0000-0000-0000AE150000}"/>
    <cellStyle name="20% - Accent6 33" xfId="5591" xr:uid="{00000000-0005-0000-0000-0000AF150000}"/>
    <cellStyle name="20% - Accent6 34" xfId="5592" xr:uid="{00000000-0005-0000-0000-0000B0150000}"/>
    <cellStyle name="20% - Accent6 4" xfId="5593" xr:uid="{00000000-0005-0000-0000-0000B1150000}"/>
    <cellStyle name="20% - Accent6 4 10" xfId="5594" xr:uid="{00000000-0005-0000-0000-0000B2150000}"/>
    <cellStyle name="20% - Accent6 4 11" xfId="5595" xr:uid="{00000000-0005-0000-0000-0000B3150000}"/>
    <cellStyle name="20% - Accent6 4 12" xfId="5596" xr:uid="{00000000-0005-0000-0000-0000B4150000}"/>
    <cellStyle name="20% - Accent6 4 13" xfId="5597" xr:uid="{00000000-0005-0000-0000-0000B5150000}"/>
    <cellStyle name="20% - Accent6 4 2" xfId="5598" xr:uid="{00000000-0005-0000-0000-0000B6150000}"/>
    <cellStyle name="20% - Accent6 4 3" xfId="5599" xr:uid="{00000000-0005-0000-0000-0000B7150000}"/>
    <cellStyle name="20% - Accent6 4 4" xfId="5600" xr:uid="{00000000-0005-0000-0000-0000B8150000}"/>
    <cellStyle name="20% - Accent6 4 5" xfId="5601" xr:uid="{00000000-0005-0000-0000-0000B9150000}"/>
    <cellStyle name="20% - Accent6 4 6" xfId="5602" xr:uid="{00000000-0005-0000-0000-0000BA150000}"/>
    <cellStyle name="20% - Accent6 4 7" xfId="5603" xr:uid="{00000000-0005-0000-0000-0000BB150000}"/>
    <cellStyle name="20% - Accent6 4 8" xfId="5604" xr:uid="{00000000-0005-0000-0000-0000BC150000}"/>
    <cellStyle name="20% - Accent6 4 9" xfId="5605" xr:uid="{00000000-0005-0000-0000-0000BD150000}"/>
    <cellStyle name="20% - Accent6 4_AppendixA1_V2 1 Unprotected MS 95 (2) (2)" xfId="5606" xr:uid="{00000000-0005-0000-0000-0000BE150000}"/>
    <cellStyle name="20% - Accent6 5" xfId="5607" xr:uid="{00000000-0005-0000-0000-0000BF150000}"/>
    <cellStyle name="20% - Accent6 5 10" xfId="5608" xr:uid="{00000000-0005-0000-0000-0000C0150000}"/>
    <cellStyle name="20% - Accent6 5 11" xfId="5609" xr:uid="{00000000-0005-0000-0000-0000C1150000}"/>
    <cellStyle name="20% - Accent6 5 12" xfId="5610" xr:uid="{00000000-0005-0000-0000-0000C2150000}"/>
    <cellStyle name="20% - Accent6 5 13" xfId="5611" xr:uid="{00000000-0005-0000-0000-0000C3150000}"/>
    <cellStyle name="20% - Accent6 5 2" xfId="5612" xr:uid="{00000000-0005-0000-0000-0000C4150000}"/>
    <cellStyle name="20% - Accent6 5 3" xfId="5613" xr:uid="{00000000-0005-0000-0000-0000C5150000}"/>
    <cellStyle name="20% - Accent6 5 4" xfId="5614" xr:uid="{00000000-0005-0000-0000-0000C6150000}"/>
    <cellStyle name="20% - Accent6 5 5" xfId="5615" xr:uid="{00000000-0005-0000-0000-0000C7150000}"/>
    <cellStyle name="20% - Accent6 5 6" xfId="5616" xr:uid="{00000000-0005-0000-0000-0000C8150000}"/>
    <cellStyle name="20% - Accent6 5 7" xfId="5617" xr:uid="{00000000-0005-0000-0000-0000C9150000}"/>
    <cellStyle name="20% - Accent6 5 8" xfId="5618" xr:uid="{00000000-0005-0000-0000-0000CA150000}"/>
    <cellStyle name="20% - Accent6 5 9" xfId="5619" xr:uid="{00000000-0005-0000-0000-0000CB150000}"/>
    <cellStyle name="20% - Accent6 5_AppendixA1_V2 1 Unprotected MS 95 (2) (2)" xfId="5620" xr:uid="{00000000-0005-0000-0000-0000CC150000}"/>
    <cellStyle name="20% - Accent6 6" xfId="5621" xr:uid="{00000000-0005-0000-0000-0000CD150000}"/>
    <cellStyle name="20% - Accent6 6 10" xfId="5622" xr:uid="{00000000-0005-0000-0000-0000CE150000}"/>
    <cellStyle name="20% - Accent6 6 11" xfId="5623" xr:uid="{00000000-0005-0000-0000-0000CF150000}"/>
    <cellStyle name="20% - Accent6 6 12" xfId="5624" xr:uid="{00000000-0005-0000-0000-0000D0150000}"/>
    <cellStyle name="20% - Accent6 6 13" xfId="5625" xr:uid="{00000000-0005-0000-0000-0000D1150000}"/>
    <cellStyle name="20% - Accent6 6 2" xfId="5626" xr:uid="{00000000-0005-0000-0000-0000D2150000}"/>
    <cellStyle name="20% - Accent6 6 3" xfId="5627" xr:uid="{00000000-0005-0000-0000-0000D3150000}"/>
    <cellStyle name="20% - Accent6 6 4" xfId="5628" xr:uid="{00000000-0005-0000-0000-0000D4150000}"/>
    <cellStyle name="20% - Accent6 6 5" xfId="5629" xr:uid="{00000000-0005-0000-0000-0000D5150000}"/>
    <cellStyle name="20% - Accent6 6 6" xfId="5630" xr:uid="{00000000-0005-0000-0000-0000D6150000}"/>
    <cellStyle name="20% - Accent6 6 7" xfId="5631" xr:uid="{00000000-0005-0000-0000-0000D7150000}"/>
    <cellStyle name="20% - Accent6 6 8" xfId="5632" xr:uid="{00000000-0005-0000-0000-0000D8150000}"/>
    <cellStyle name="20% - Accent6 6 9" xfId="5633" xr:uid="{00000000-0005-0000-0000-0000D9150000}"/>
    <cellStyle name="20% - Accent6 6_AppendixA1_V2 1 Unprotected MS 95 (2) (2)" xfId="5634" xr:uid="{00000000-0005-0000-0000-0000DA150000}"/>
    <cellStyle name="20% - Accent6 7" xfId="5635" xr:uid="{00000000-0005-0000-0000-0000DB150000}"/>
    <cellStyle name="20% - Accent6 7 10" xfId="5636" xr:uid="{00000000-0005-0000-0000-0000DC150000}"/>
    <cellStyle name="20% - Accent6 7 11" xfId="5637" xr:uid="{00000000-0005-0000-0000-0000DD150000}"/>
    <cellStyle name="20% - Accent6 7 12" xfId="5638" xr:uid="{00000000-0005-0000-0000-0000DE150000}"/>
    <cellStyle name="20% - Accent6 7 13" xfId="5639" xr:uid="{00000000-0005-0000-0000-0000DF150000}"/>
    <cellStyle name="20% - Accent6 7 2" xfId="5640" xr:uid="{00000000-0005-0000-0000-0000E0150000}"/>
    <cellStyle name="20% - Accent6 7 3" xfId="5641" xr:uid="{00000000-0005-0000-0000-0000E1150000}"/>
    <cellStyle name="20% - Accent6 7 4" xfId="5642" xr:uid="{00000000-0005-0000-0000-0000E2150000}"/>
    <cellStyle name="20% - Accent6 7 5" xfId="5643" xr:uid="{00000000-0005-0000-0000-0000E3150000}"/>
    <cellStyle name="20% - Accent6 7 6" xfId="5644" xr:uid="{00000000-0005-0000-0000-0000E4150000}"/>
    <cellStyle name="20% - Accent6 7 7" xfId="5645" xr:uid="{00000000-0005-0000-0000-0000E5150000}"/>
    <cellStyle name="20% - Accent6 7 8" xfId="5646" xr:uid="{00000000-0005-0000-0000-0000E6150000}"/>
    <cellStyle name="20% - Accent6 7 9" xfId="5647" xr:uid="{00000000-0005-0000-0000-0000E7150000}"/>
    <cellStyle name="20% - Accent6 7_AppendixA1_V2 1 Unprotected MS 95 (2) (2)" xfId="5648" xr:uid="{00000000-0005-0000-0000-0000E8150000}"/>
    <cellStyle name="20% - Accent6 8" xfId="5649" xr:uid="{00000000-0005-0000-0000-0000E9150000}"/>
    <cellStyle name="20% - Accent6 9" xfId="5650" xr:uid="{00000000-0005-0000-0000-0000EA150000}"/>
    <cellStyle name="20% - 强调文字颜色 1" xfId="5651" xr:uid="{00000000-0005-0000-0000-0000EB150000}"/>
    <cellStyle name="20% - 强调文字颜色 1 2" xfId="5652" xr:uid="{00000000-0005-0000-0000-0000EC150000}"/>
    <cellStyle name="20% - 强调文字颜色 1 2 2" xfId="5653" xr:uid="{00000000-0005-0000-0000-0000ED150000}"/>
    <cellStyle name="20% - 强调文字颜色 1 2_Services" xfId="5654" xr:uid="{00000000-0005-0000-0000-0000EE150000}"/>
    <cellStyle name="20% - 强调文字颜色 1 3" xfId="5655" xr:uid="{00000000-0005-0000-0000-0000EF150000}"/>
    <cellStyle name="20% - 强调文字颜色 1 4" xfId="5656" xr:uid="{00000000-0005-0000-0000-0000F0150000}"/>
    <cellStyle name="20% - 强调文字颜色 1 5" xfId="5657" xr:uid="{00000000-0005-0000-0000-0000F1150000}"/>
    <cellStyle name="20% - 强调文字颜色 2" xfId="5658" xr:uid="{00000000-0005-0000-0000-0000F2150000}"/>
    <cellStyle name="20% - 强调文字颜色 2 2" xfId="5659" xr:uid="{00000000-0005-0000-0000-0000F3150000}"/>
    <cellStyle name="20% - 强调文字颜色 2 2 2" xfId="5660" xr:uid="{00000000-0005-0000-0000-0000F4150000}"/>
    <cellStyle name="20% - 强调文字颜色 2 2_Services" xfId="5661" xr:uid="{00000000-0005-0000-0000-0000F5150000}"/>
    <cellStyle name="20% - 强调文字颜色 2 3" xfId="5662" xr:uid="{00000000-0005-0000-0000-0000F6150000}"/>
    <cellStyle name="20% - 强调文字颜色 2 4" xfId="5663" xr:uid="{00000000-0005-0000-0000-0000F7150000}"/>
    <cellStyle name="20% - 强调文字颜色 2 5" xfId="5664" xr:uid="{00000000-0005-0000-0000-0000F8150000}"/>
    <cellStyle name="20% - 强调文字颜色 3" xfId="5665" xr:uid="{00000000-0005-0000-0000-0000F9150000}"/>
    <cellStyle name="20% - 强调文字颜色 3 2" xfId="5666" xr:uid="{00000000-0005-0000-0000-0000FA150000}"/>
    <cellStyle name="20% - 强调文字颜色 3 2 2" xfId="5667" xr:uid="{00000000-0005-0000-0000-0000FB150000}"/>
    <cellStyle name="20% - 强调文字颜色 3 2_Services" xfId="5668" xr:uid="{00000000-0005-0000-0000-0000FC150000}"/>
    <cellStyle name="20% - 强调文字颜色 3 3" xfId="5669" xr:uid="{00000000-0005-0000-0000-0000FD150000}"/>
    <cellStyle name="20% - 强调文字颜色 3 4" xfId="5670" xr:uid="{00000000-0005-0000-0000-0000FE150000}"/>
    <cellStyle name="20% - 强调文字颜色 3 5" xfId="5671" xr:uid="{00000000-0005-0000-0000-0000FF150000}"/>
    <cellStyle name="20% - 强调文字颜色 4" xfId="5672" xr:uid="{00000000-0005-0000-0000-000000160000}"/>
    <cellStyle name="20% - 强调文字颜色 4 2" xfId="5673" xr:uid="{00000000-0005-0000-0000-000001160000}"/>
    <cellStyle name="20% - 强调文字颜色 4 2 2" xfId="5674" xr:uid="{00000000-0005-0000-0000-000002160000}"/>
    <cellStyle name="20% - 强调文字颜色 4 2_Services" xfId="5675" xr:uid="{00000000-0005-0000-0000-000003160000}"/>
    <cellStyle name="20% - 强调文字颜色 4 3" xfId="5676" xr:uid="{00000000-0005-0000-0000-000004160000}"/>
    <cellStyle name="20% - 强调文字颜色 4 4" xfId="5677" xr:uid="{00000000-0005-0000-0000-000005160000}"/>
    <cellStyle name="20% - 强调文字颜色 4 5" xfId="5678" xr:uid="{00000000-0005-0000-0000-000006160000}"/>
    <cellStyle name="20% - 强调文字颜色 5" xfId="5679" xr:uid="{00000000-0005-0000-0000-000007160000}"/>
    <cellStyle name="20% - 强调文字颜色 5 2" xfId="5680" xr:uid="{00000000-0005-0000-0000-000008160000}"/>
    <cellStyle name="20% - 强调文字颜色 5 2 2" xfId="5681" xr:uid="{00000000-0005-0000-0000-000009160000}"/>
    <cellStyle name="20% - 强调文字颜色 5 2_Services" xfId="5682" xr:uid="{00000000-0005-0000-0000-00000A160000}"/>
    <cellStyle name="20% - 强调文字颜色 5 3" xfId="5683" xr:uid="{00000000-0005-0000-0000-00000B160000}"/>
    <cellStyle name="20% - 强调文字颜色 5 4" xfId="5684" xr:uid="{00000000-0005-0000-0000-00000C160000}"/>
    <cellStyle name="20% - 强调文字颜色 5 5" xfId="5685" xr:uid="{00000000-0005-0000-0000-00000D160000}"/>
    <cellStyle name="20% - 强调文字颜色 6" xfId="5686" xr:uid="{00000000-0005-0000-0000-00000E160000}"/>
    <cellStyle name="20% - 强调文字颜色 6 2" xfId="5687" xr:uid="{00000000-0005-0000-0000-00000F160000}"/>
    <cellStyle name="20% - 强调文字颜色 6 2 2" xfId="5688" xr:uid="{00000000-0005-0000-0000-000010160000}"/>
    <cellStyle name="20% - 强调文字颜色 6 3" xfId="5689" xr:uid="{00000000-0005-0000-0000-000011160000}"/>
    <cellStyle name="20% - 强调文字颜色 6 4" xfId="5690" xr:uid="{00000000-0005-0000-0000-000012160000}"/>
    <cellStyle name="20% - 强调文字颜色 6 5" xfId="5691" xr:uid="{00000000-0005-0000-0000-000013160000}"/>
    <cellStyle name="259 PN" xfId="5692" xr:uid="{00000000-0005-0000-0000-000014160000}"/>
    <cellStyle name="40% - ?????? 1" xfId="5693" xr:uid="{00000000-0005-0000-0000-000015160000}"/>
    <cellStyle name="40% - ?????? 2" xfId="5694" xr:uid="{00000000-0005-0000-0000-000016160000}"/>
    <cellStyle name="40% - ?????? 3" xfId="5695" xr:uid="{00000000-0005-0000-0000-000017160000}"/>
    <cellStyle name="40% - ?????? 4" xfId="5696" xr:uid="{00000000-0005-0000-0000-000018160000}"/>
    <cellStyle name="40% - ?????? 5" xfId="5697" xr:uid="{00000000-0005-0000-0000-000019160000}"/>
    <cellStyle name="40% - ?????? 6" xfId="5698" xr:uid="{00000000-0005-0000-0000-00001A160000}"/>
    <cellStyle name="40% - Accent1 10" xfId="5699" xr:uid="{00000000-0005-0000-0000-00001B160000}"/>
    <cellStyle name="40% - Accent1 11" xfId="5700" xr:uid="{00000000-0005-0000-0000-00001C160000}"/>
    <cellStyle name="40% - Accent1 12" xfId="5701" xr:uid="{00000000-0005-0000-0000-00001D160000}"/>
    <cellStyle name="40% - Accent1 13" xfId="5702" xr:uid="{00000000-0005-0000-0000-00001E160000}"/>
    <cellStyle name="40% - Accent1 14" xfId="5703" xr:uid="{00000000-0005-0000-0000-00001F160000}"/>
    <cellStyle name="40% - Accent1 15" xfId="5704" xr:uid="{00000000-0005-0000-0000-000020160000}"/>
    <cellStyle name="40% - Accent1 16" xfId="5705" xr:uid="{00000000-0005-0000-0000-000021160000}"/>
    <cellStyle name="40% - Accent1 17" xfId="5706" xr:uid="{00000000-0005-0000-0000-000022160000}"/>
    <cellStyle name="40% - Accent1 18" xfId="5707" xr:uid="{00000000-0005-0000-0000-000023160000}"/>
    <cellStyle name="40% - Accent1 19" xfId="5708" xr:uid="{00000000-0005-0000-0000-000024160000}"/>
    <cellStyle name="40% - Accent1 2" xfId="5709" xr:uid="{00000000-0005-0000-0000-000025160000}"/>
    <cellStyle name="40% - Accent1 2 10" xfId="5710" xr:uid="{00000000-0005-0000-0000-000026160000}"/>
    <cellStyle name="40% - Accent1 2 10 2" xfId="5711" xr:uid="{00000000-0005-0000-0000-000027160000}"/>
    <cellStyle name="40% - Accent1 2 10 2 2" xfId="5712" xr:uid="{00000000-0005-0000-0000-000028160000}"/>
    <cellStyle name="40% - Accent1 2 10 2 2 2" xfId="5713" xr:uid="{00000000-0005-0000-0000-000029160000}"/>
    <cellStyle name="40% - Accent1 2 10 2 3" xfId="5714" xr:uid="{00000000-0005-0000-0000-00002A160000}"/>
    <cellStyle name="40% - Accent1 2 10 2 3 2" xfId="5715" xr:uid="{00000000-0005-0000-0000-00002B160000}"/>
    <cellStyle name="40% - Accent1 2 10 2 4" xfId="5716" xr:uid="{00000000-0005-0000-0000-00002C160000}"/>
    <cellStyle name="40% - Accent1 2 10 3" xfId="5717" xr:uid="{00000000-0005-0000-0000-00002D160000}"/>
    <cellStyle name="40% - Accent1 2 10 3 2" xfId="5718" xr:uid="{00000000-0005-0000-0000-00002E160000}"/>
    <cellStyle name="40% - Accent1 2 10 4" xfId="5719" xr:uid="{00000000-0005-0000-0000-00002F160000}"/>
    <cellStyle name="40% - Accent1 2 10 4 2" xfId="5720" xr:uid="{00000000-0005-0000-0000-000030160000}"/>
    <cellStyle name="40% - Accent1 2 10 5" xfId="5721" xr:uid="{00000000-0005-0000-0000-000031160000}"/>
    <cellStyle name="40% - Accent1 2 11" xfId="5722" xr:uid="{00000000-0005-0000-0000-000032160000}"/>
    <cellStyle name="40% - Accent1 2 11 2" xfId="5723" xr:uid="{00000000-0005-0000-0000-000033160000}"/>
    <cellStyle name="40% - Accent1 2 11 2 2" xfId="5724" xr:uid="{00000000-0005-0000-0000-000034160000}"/>
    <cellStyle name="40% - Accent1 2 11 3" xfId="5725" xr:uid="{00000000-0005-0000-0000-000035160000}"/>
    <cellStyle name="40% - Accent1 2 11 3 2" xfId="5726" xr:uid="{00000000-0005-0000-0000-000036160000}"/>
    <cellStyle name="40% - Accent1 2 11 4" xfId="5727" xr:uid="{00000000-0005-0000-0000-000037160000}"/>
    <cellStyle name="40% - Accent1 2 12" xfId="5728" xr:uid="{00000000-0005-0000-0000-000038160000}"/>
    <cellStyle name="40% - Accent1 2 12 2" xfId="5729" xr:uid="{00000000-0005-0000-0000-000039160000}"/>
    <cellStyle name="40% - Accent1 2 12 2 2" xfId="5730" xr:uid="{00000000-0005-0000-0000-00003A160000}"/>
    <cellStyle name="40% - Accent1 2 12 3" xfId="5731" xr:uid="{00000000-0005-0000-0000-00003B160000}"/>
    <cellStyle name="40% - Accent1 2 12 3 2" xfId="5732" xr:uid="{00000000-0005-0000-0000-00003C160000}"/>
    <cellStyle name="40% - Accent1 2 12 4" xfId="5733" xr:uid="{00000000-0005-0000-0000-00003D160000}"/>
    <cellStyle name="40% - Accent1 2 13" xfId="5734" xr:uid="{00000000-0005-0000-0000-00003E160000}"/>
    <cellStyle name="40% - Accent1 2 13 2" xfId="5735" xr:uid="{00000000-0005-0000-0000-00003F160000}"/>
    <cellStyle name="40% - Accent1 2 14" xfId="5736" xr:uid="{00000000-0005-0000-0000-000040160000}"/>
    <cellStyle name="40% - Accent1 2 14 2" xfId="5737" xr:uid="{00000000-0005-0000-0000-000041160000}"/>
    <cellStyle name="40% - Accent1 2 15" xfId="5738" xr:uid="{00000000-0005-0000-0000-000042160000}"/>
    <cellStyle name="40% - Accent1 2 2" xfId="5739" xr:uid="{00000000-0005-0000-0000-000043160000}"/>
    <cellStyle name="40% - Accent1 2 2 10" xfId="5740" xr:uid="{00000000-0005-0000-0000-000044160000}"/>
    <cellStyle name="40% - Accent1 2 2 10 2" xfId="5741" xr:uid="{00000000-0005-0000-0000-000045160000}"/>
    <cellStyle name="40% - Accent1 2 2 10 2 2" xfId="5742" xr:uid="{00000000-0005-0000-0000-000046160000}"/>
    <cellStyle name="40% - Accent1 2 2 10 3" xfId="5743" xr:uid="{00000000-0005-0000-0000-000047160000}"/>
    <cellStyle name="40% - Accent1 2 2 10 3 2" xfId="5744" xr:uid="{00000000-0005-0000-0000-000048160000}"/>
    <cellStyle name="40% - Accent1 2 2 10 4" xfId="5745" xr:uid="{00000000-0005-0000-0000-000049160000}"/>
    <cellStyle name="40% - Accent1 2 2 11" xfId="5746" xr:uid="{00000000-0005-0000-0000-00004A160000}"/>
    <cellStyle name="40% - Accent1 2 2 11 2" xfId="5747" xr:uid="{00000000-0005-0000-0000-00004B160000}"/>
    <cellStyle name="40% - Accent1 2 2 11 2 2" xfId="5748" xr:uid="{00000000-0005-0000-0000-00004C160000}"/>
    <cellStyle name="40% - Accent1 2 2 11 3" xfId="5749" xr:uid="{00000000-0005-0000-0000-00004D160000}"/>
    <cellStyle name="40% - Accent1 2 2 11 3 2" xfId="5750" xr:uid="{00000000-0005-0000-0000-00004E160000}"/>
    <cellStyle name="40% - Accent1 2 2 11 4" xfId="5751" xr:uid="{00000000-0005-0000-0000-00004F160000}"/>
    <cellStyle name="40% - Accent1 2 2 12" xfId="5752" xr:uid="{00000000-0005-0000-0000-000050160000}"/>
    <cellStyle name="40% - Accent1 2 2 12 2" xfId="5753" xr:uid="{00000000-0005-0000-0000-000051160000}"/>
    <cellStyle name="40% - Accent1 2 2 13" xfId="5754" xr:uid="{00000000-0005-0000-0000-000052160000}"/>
    <cellStyle name="40% - Accent1 2 2 13 2" xfId="5755" xr:uid="{00000000-0005-0000-0000-000053160000}"/>
    <cellStyle name="40% - Accent1 2 2 14" xfId="5756" xr:uid="{00000000-0005-0000-0000-000054160000}"/>
    <cellStyle name="40% - Accent1 2 2 2" xfId="5757" xr:uid="{00000000-0005-0000-0000-000055160000}"/>
    <cellStyle name="40% - Accent1 2 2 2 10" xfId="5758" xr:uid="{00000000-0005-0000-0000-000056160000}"/>
    <cellStyle name="40% - Accent1 2 2 2 10 2" xfId="5759" xr:uid="{00000000-0005-0000-0000-000057160000}"/>
    <cellStyle name="40% - Accent1 2 2 2 10 2 2" xfId="5760" xr:uid="{00000000-0005-0000-0000-000058160000}"/>
    <cellStyle name="40% - Accent1 2 2 2 10 3" xfId="5761" xr:uid="{00000000-0005-0000-0000-000059160000}"/>
    <cellStyle name="40% - Accent1 2 2 2 10 3 2" xfId="5762" xr:uid="{00000000-0005-0000-0000-00005A160000}"/>
    <cellStyle name="40% - Accent1 2 2 2 10 4" xfId="5763" xr:uid="{00000000-0005-0000-0000-00005B160000}"/>
    <cellStyle name="40% - Accent1 2 2 2 11" xfId="5764" xr:uid="{00000000-0005-0000-0000-00005C160000}"/>
    <cellStyle name="40% - Accent1 2 2 2 11 2" xfId="5765" xr:uid="{00000000-0005-0000-0000-00005D160000}"/>
    <cellStyle name="40% - Accent1 2 2 2 12" xfId="5766" xr:uid="{00000000-0005-0000-0000-00005E160000}"/>
    <cellStyle name="40% - Accent1 2 2 2 12 2" xfId="5767" xr:uid="{00000000-0005-0000-0000-00005F160000}"/>
    <cellStyle name="40% - Accent1 2 2 2 13" xfId="5768" xr:uid="{00000000-0005-0000-0000-000060160000}"/>
    <cellStyle name="40% - Accent1 2 2 2 2" xfId="5769" xr:uid="{00000000-0005-0000-0000-000061160000}"/>
    <cellStyle name="40% - Accent1 2 2 2 2 10" xfId="5770" xr:uid="{00000000-0005-0000-0000-000062160000}"/>
    <cellStyle name="40% - Accent1 2 2 2 2 10 2" xfId="5771" xr:uid="{00000000-0005-0000-0000-000063160000}"/>
    <cellStyle name="40% - Accent1 2 2 2 2 11" xfId="5772" xr:uid="{00000000-0005-0000-0000-000064160000}"/>
    <cellStyle name="40% - Accent1 2 2 2 2 11 2" xfId="5773" xr:uid="{00000000-0005-0000-0000-000065160000}"/>
    <cellStyle name="40% - Accent1 2 2 2 2 12" xfId="5774" xr:uid="{00000000-0005-0000-0000-000066160000}"/>
    <cellStyle name="40% - Accent1 2 2 2 2 2" xfId="5775" xr:uid="{00000000-0005-0000-0000-000067160000}"/>
    <cellStyle name="40% - Accent1 2 2 2 2 2 2" xfId="5776" xr:uid="{00000000-0005-0000-0000-000068160000}"/>
    <cellStyle name="40% - Accent1 2 2 2 2 2 2 2" xfId="5777" xr:uid="{00000000-0005-0000-0000-000069160000}"/>
    <cellStyle name="40% - Accent1 2 2 2 2 2 2 2 2" xfId="5778" xr:uid="{00000000-0005-0000-0000-00006A160000}"/>
    <cellStyle name="40% - Accent1 2 2 2 2 2 2 2 2 2" xfId="5779" xr:uid="{00000000-0005-0000-0000-00006B160000}"/>
    <cellStyle name="40% - Accent1 2 2 2 2 2 2 2 3" xfId="5780" xr:uid="{00000000-0005-0000-0000-00006C160000}"/>
    <cellStyle name="40% - Accent1 2 2 2 2 2 2 2 3 2" xfId="5781" xr:uid="{00000000-0005-0000-0000-00006D160000}"/>
    <cellStyle name="40% - Accent1 2 2 2 2 2 2 2 4" xfId="5782" xr:uid="{00000000-0005-0000-0000-00006E160000}"/>
    <cellStyle name="40% - Accent1 2 2 2 2 2 2 3" xfId="5783" xr:uid="{00000000-0005-0000-0000-00006F160000}"/>
    <cellStyle name="40% - Accent1 2 2 2 2 2 2 3 2" xfId="5784" xr:uid="{00000000-0005-0000-0000-000070160000}"/>
    <cellStyle name="40% - Accent1 2 2 2 2 2 2 4" xfId="5785" xr:uid="{00000000-0005-0000-0000-000071160000}"/>
    <cellStyle name="40% - Accent1 2 2 2 2 2 2 4 2" xfId="5786" xr:uid="{00000000-0005-0000-0000-000072160000}"/>
    <cellStyle name="40% - Accent1 2 2 2 2 2 2 5" xfId="5787" xr:uid="{00000000-0005-0000-0000-000073160000}"/>
    <cellStyle name="40% - Accent1 2 2 2 2 2 3" xfId="5788" xr:uid="{00000000-0005-0000-0000-000074160000}"/>
    <cellStyle name="40% - Accent1 2 2 2 2 2 3 2" xfId="5789" xr:uid="{00000000-0005-0000-0000-000075160000}"/>
    <cellStyle name="40% - Accent1 2 2 2 2 2 3 2 2" xfId="5790" xr:uid="{00000000-0005-0000-0000-000076160000}"/>
    <cellStyle name="40% - Accent1 2 2 2 2 2 3 3" xfId="5791" xr:uid="{00000000-0005-0000-0000-000077160000}"/>
    <cellStyle name="40% - Accent1 2 2 2 2 2 3 3 2" xfId="5792" xr:uid="{00000000-0005-0000-0000-000078160000}"/>
    <cellStyle name="40% - Accent1 2 2 2 2 2 3 4" xfId="5793" xr:uid="{00000000-0005-0000-0000-000079160000}"/>
    <cellStyle name="40% - Accent1 2 2 2 2 2 4" xfId="5794" xr:uid="{00000000-0005-0000-0000-00007A160000}"/>
    <cellStyle name="40% - Accent1 2 2 2 2 2 4 2" xfId="5795" xr:uid="{00000000-0005-0000-0000-00007B160000}"/>
    <cellStyle name="40% - Accent1 2 2 2 2 2 5" xfId="5796" xr:uid="{00000000-0005-0000-0000-00007C160000}"/>
    <cellStyle name="40% - Accent1 2 2 2 2 2 5 2" xfId="5797" xr:uid="{00000000-0005-0000-0000-00007D160000}"/>
    <cellStyle name="40% - Accent1 2 2 2 2 2 6" xfId="5798" xr:uid="{00000000-0005-0000-0000-00007E160000}"/>
    <cellStyle name="40% - Accent1 2 2 2 2 3" xfId="5799" xr:uid="{00000000-0005-0000-0000-00007F160000}"/>
    <cellStyle name="40% - Accent1 2 2 2 2 3 2" xfId="5800" xr:uid="{00000000-0005-0000-0000-000080160000}"/>
    <cellStyle name="40% - Accent1 2 2 2 2 3 2 2" xfId="5801" xr:uid="{00000000-0005-0000-0000-000081160000}"/>
    <cellStyle name="40% - Accent1 2 2 2 2 3 2 2 2" xfId="5802" xr:uid="{00000000-0005-0000-0000-000082160000}"/>
    <cellStyle name="40% - Accent1 2 2 2 2 3 2 2 2 2" xfId="5803" xr:uid="{00000000-0005-0000-0000-000083160000}"/>
    <cellStyle name="40% - Accent1 2 2 2 2 3 2 2 3" xfId="5804" xr:uid="{00000000-0005-0000-0000-000084160000}"/>
    <cellStyle name="40% - Accent1 2 2 2 2 3 2 2 3 2" xfId="5805" xr:uid="{00000000-0005-0000-0000-000085160000}"/>
    <cellStyle name="40% - Accent1 2 2 2 2 3 2 2 4" xfId="5806" xr:uid="{00000000-0005-0000-0000-000086160000}"/>
    <cellStyle name="40% - Accent1 2 2 2 2 3 2 3" xfId="5807" xr:uid="{00000000-0005-0000-0000-000087160000}"/>
    <cellStyle name="40% - Accent1 2 2 2 2 3 2 3 2" xfId="5808" xr:uid="{00000000-0005-0000-0000-000088160000}"/>
    <cellStyle name="40% - Accent1 2 2 2 2 3 2 4" xfId="5809" xr:uid="{00000000-0005-0000-0000-000089160000}"/>
    <cellStyle name="40% - Accent1 2 2 2 2 3 2 4 2" xfId="5810" xr:uid="{00000000-0005-0000-0000-00008A160000}"/>
    <cellStyle name="40% - Accent1 2 2 2 2 3 2 5" xfId="5811" xr:uid="{00000000-0005-0000-0000-00008B160000}"/>
    <cellStyle name="40% - Accent1 2 2 2 2 3 3" xfId="5812" xr:uid="{00000000-0005-0000-0000-00008C160000}"/>
    <cellStyle name="40% - Accent1 2 2 2 2 3 3 2" xfId="5813" xr:uid="{00000000-0005-0000-0000-00008D160000}"/>
    <cellStyle name="40% - Accent1 2 2 2 2 3 3 2 2" xfId="5814" xr:uid="{00000000-0005-0000-0000-00008E160000}"/>
    <cellStyle name="40% - Accent1 2 2 2 2 3 3 3" xfId="5815" xr:uid="{00000000-0005-0000-0000-00008F160000}"/>
    <cellStyle name="40% - Accent1 2 2 2 2 3 3 3 2" xfId="5816" xr:uid="{00000000-0005-0000-0000-000090160000}"/>
    <cellStyle name="40% - Accent1 2 2 2 2 3 3 4" xfId="5817" xr:uid="{00000000-0005-0000-0000-000091160000}"/>
    <cellStyle name="40% - Accent1 2 2 2 2 3 4" xfId="5818" xr:uid="{00000000-0005-0000-0000-000092160000}"/>
    <cellStyle name="40% - Accent1 2 2 2 2 3 4 2" xfId="5819" xr:uid="{00000000-0005-0000-0000-000093160000}"/>
    <cellStyle name="40% - Accent1 2 2 2 2 3 5" xfId="5820" xr:uid="{00000000-0005-0000-0000-000094160000}"/>
    <cellStyle name="40% - Accent1 2 2 2 2 3 5 2" xfId="5821" xr:uid="{00000000-0005-0000-0000-000095160000}"/>
    <cellStyle name="40% - Accent1 2 2 2 2 3 6" xfId="5822" xr:uid="{00000000-0005-0000-0000-000096160000}"/>
    <cellStyle name="40% - Accent1 2 2 2 2 4" xfId="5823" xr:uid="{00000000-0005-0000-0000-000097160000}"/>
    <cellStyle name="40% - Accent1 2 2 2 2 4 2" xfId="5824" xr:uid="{00000000-0005-0000-0000-000098160000}"/>
    <cellStyle name="40% - Accent1 2 2 2 2 4 2 2" xfId="5825" xr:uid="{00000000-0005-0000-0000-000099160000}"/>
    <cellStyle name="40% - Accent1 2 2 2 2 4 2 2 2" xfId="5826" xr:uid="{00000000-0005-0000-0000-00009A160000}"/>
    <cellStyle name="40% - Accent1 2 2 2 2 4 2 2 2 2" xfId="5827" xr:uid="{00000000-0005-0000-0000-00009B160000}"/>
    <cellStyle name="40% - Accent1 2 2 2 2 4 2 2 3" xfId="5828" xr:uid="{00000000-0005-0000-0000-00009C160000}"/>
    <cellStyle name="40% - Accent1 2 2 2 2 4 2 2 3 2" xfId="5829" xr:uid="{00000000-0005-0000-0000-00009D160000}"/>
    <cellStyle name="40% - Accent1 2 2 2 2 4 2 2 4" xfId="5830" xr:uid="{00000000-0005-0000-0000-00009E160000}"/>
    <cellStyle name="40% - Accent1 2 2 2 2 4 2 3" xfId="5831" xr:uid="{00000000-0005-0000-0000-00009F160000}"/>
    <cellStyle name="40% - Accent1 2 2 2 2 4 2 3 2" xfId="5832" xr:uid="{00000000-0005-0000-0000-0000A0160000}"/>
    <cellStyle name="40% - Accent1 2 2 2 2 4 2 4" xfId="5833" xr:uid="{00000000-0005-0000-0000-0000A1160000}"/>
    <cellStyle name="40% - Accent1 2 2 2 2 4 2 4 2" xfId="5834" xr:uid="{00000000-0005-0000-0000-0000A2160000}"/>
    <cellStyle name="40% - Accent1 2 2 2 2 4 2 5" xfId="5835" xr:uid="{00000000-0005-0000-0000-0000A3160000}"/>
    <cellStyle name="40% - Accent1 2 2 2 2 4 3" xfId="5836" xr:uid="{00000000-0005-0000-0000-0000A4160000}"/>
    <cellStyle name="40% - Accent1 2 2 2 2 4 3 2" xfId="5837" xr:uid="{00000000-0005-0000-0000-0000A5160000}"/>
    <cellStyle name="40% - Accent1 2 2 2 2 4 3 2 2" xfId="5838" xr:uid="{00000000-0005-0000-0000-0000A6160000}"/>
    <cellStyle name="40% - Accent1 2 2 2 2 4 3 3" xfId="5839" xr:uid="{00000000-0005-0000-0000-0000A7160000}"/>
    <cellStyle name="40% - Accent1 2 2 2 2 4 3 3 2" xfId="5840" xr:uid="{00000000-0005-0000-0000-0000A8160000}"/>
    <cellStyle name="40% - Accent1 2 2 2 2 4 3 4" xfId="5841" xr:uid="{00000000-0005-0000-0000-0000A9160000}"/>
    <cellStyle name="40% - Accent1 2 2 2 2 4 4" xfId="5842" xr:uid="{00000000-0005-0000-0000-0000AA160000}"/>
    <cellStyle name="40% - Accent1 2 2 2 2 4 4 2" xfId="5843" xr:uid="{00000000-0005-0000-0000-0000AB160000}"/>
    <cellStyle name="40% - Accent1 2 2 2 2 4 5" xfId="5844" xr:uid="{00000000-0005-0000-0000-0000AC160000}"/>
    <cellStyle name="40% - Accent1 2 2 2 2 4 5 2" xfId="5845" xr:uid="{00000000-0005-0000-0000-0000AD160000}"/>
    <cellStyle name="40% - Accent1 2 2 2 2 4 6" xfId="5846" xr:uid="{00000000-0005-0000-0000-0000AE160000}"/>
    <cellStyle name="40% - Accent1 2 2 2 2 5" xfId="5847" xr:uid="{00000000-0005-0000-0000-0000AF160000}"/>
    <cellStyle name="40% - Accent1 2 2 2 2 5 2" xfId="5848" xr:uid="{00000000-0005-0000-0000-0000B0160000}"/>
    <cellStyle name="40% - Accent1 2 2 2 2 5 2 2" xfId="5849" xr:uid="{00000000-0005-0000-0000-0000B1160000}"/>
    <cellStyle name="40% - Accent1 2 2 2 2 5 2 2 2" xfId="5850" xr:uid="{00000000-0005-0000-0000-0000B2160000}"/>
    <cellStyle name="40% - Accent1 2 2 2 2 5 2 2 2 2" xfId="5851" xr:uid="{00000000-0005-0000-0000-0000B3160000}"/>
    <cellStyle name="40% - Accent1 2 2 2 2 5 2 2 3" xfId="5852" xr:uid="{00000000-0005-0000-0000-0000B4160000}"/>
    <cellStyle name="40% - Accent1 2 2 2 2 5 2 2 3 2" xfId="5853" xr:uid="{00000000-0005-0000-0000-0000B5160000}"/>
    <cellStyle name="40% - Accent1 2 2 2 2 5 2 2 4" xfId="5854" xr:uid="{00000000-0005-0000-0000-0000B6160000}"/>
    <cellStyle name="40% - Accent1 2 2 2 2 5 2 3" xfId="5855" xr:uid="{00000000-0005-0000-0000-0000B7160000}"/>
    <cellStyle name="40% - Accent1 2 2 2 2 5 2 3 2" xfId="5856" xr:uid="{00000000-0005-0000-0000-0000B8160000}"/>
    <cellStyle name="40% - Accent1 2 2 2 2 5 2 4" xfId="5857" xr:uid="{00000000-0005-0000-0000-0000B9160000}"/>
    <cellStyle name="40% - Accent1 2 2 2 2 5 2 4 2" xfId="5858" xr:uid="{00000000-0005-0000-0000-0000BA160000}"/>
    <cellStyle name="40% - Accent1 2 2 2 2 5 2 5" xfId="5859" xr:uid="{00000000-0005-0000-0000-0000BB160000}"/>
    <cellStyle name="40% - Accent1 2 2 2 2 5 3" xfId="5860" xr:uid="{00000000-0005-0000-0000-0000BC160000}"/>
    <cellStyle name="40% - Accent1 2 2 2 2 5 3 2" xfId="5861" xr:uid="{00000000-0005-0000-0000-0000BD160000}"/>
    <cellStyle name="40% - Accent1 2 2 2 2 5 3 2 2" xfId="5862" xr:uid="{00000000-0005-0000-0000-0000BE160000}"/>
    <cellStyle name="40% - Accent1 2 2 2 2 5 3 3" xfId="5863" xr:uid="{00000000-0005-0000-0000-0000BF160000}"/>
    <cellStyle name="40% - Accent1 2 2 2 2 5 3 3 2" xfId="5864" xr:uid="{00000000-0005-0000-0000-0000C0160000}"/>
    <cellStyle name="40% - Accent1 2 2 2 2 5 3 4" xfId="5865" xr:uid="{00000000-0005-0000-0000-0000C1160000}"/>
    <cellStyle name="40% - Accent1 2 2 2 2 5 4" xfId="5866" xr:uid="{00000000-0005-0000-0000-0000C2160000}"/>
    <cellStyle name="40% - Accent1 2 2 2 2 5 4 2" xfId="5867" xr:uid="{00000000-0005-0000-0000-0000C3160000}"/>
    <cellStyle name="40% - Accent1 2 2 2 2 5 5" xfId="5868" xr:uid="{00000000-0005-0000-0000-0000C4160000}"/>
    <cellStyle name="40% - Accent1 2 2 2 2 5 5 2" xfId="5869" xr:uid="{00000000-0005-0000-0000-0000C5160000}"/>
    <cellStyle name="40% - Accent1 2 2 2 2 5 6" xfId="5870" xr:uid="{00000000-0005-0000-0000-0000C6160000}"/>
    <cellStyle name="40% - Accent1 2 2 2 2 6" xfId="5871" xr:uid="{00000000-0005-0000-0000-0000C7160000}"/>
    <cellStyle name="40% - Accent1 2 2 2 2 6 2" xfId="5872" xr:uid="{00000000-0005-0000-0000-0000C8160000}"/>
    <cellStyle name="40% - Accent1 2 2 2 2 6 2 2" xfId="5873" xr:uid="{00000000-0005-0000-0000-0000C9160000}"/>
    <cellStyle name="40% - Accent1 2 2 2 2 6 2 2 2" xfId="5874" xr:uid="{00000000-0005-0000-0000-0000CA160000}"/>
    <cellStyle name="40% - Accent1 2 2 2 2 6 2 2 2 2" xfId="5875" xr:uid="{00000000-0005-0000-0000-0000CB160000}"/>
    <cellStyle name="40% - Accent1 2 2 2 2 6 2 2 3" xfId="5876" xr:uid="{00000000-0005-0000-0000-0000CC160000}"/>
    <cellStyle name="40% - Accent1 2 2 2 2 6 2 2 3 2" xfId="5877" xr:uid="{00000000-0005-0000-0000-0000CD160000}"/>
    <cellStyle name="40% - Accent1 2 2 2 2 6 2 2 4" xfId="5878" xr:uid="{00000000-0005-0000-0000-0000CE160000}"/>
    <cellStyle name="40% - Accent1 2 2 2 2 6 2 3" xfId="5879" xr:uid="{00000000-0005-0000-0000-0000CF160000}"/>
    <cellStyle name="40% - Accent1 2 2 2 2 6 2 3 2" xfId="5880" xr:uid="{00000000-0005-0000-0000-0000D0160000}"/>
    <cellStyle name="40% - Accent1 2 2 2 2 6 2 4" xfId="5881" xr:uid="{00000000-0005-0000-0000-0000D1160000}"/>
    <cellStyle name="40% - Accent1 2 2 2 2 6 2 4 2" xfId="5882" xr:uid="{00000000-0005-0000-0000-0000D2160000}"/>
    <cellStyle name="40% - Accent1 2 2 2 2 6 2 5" xfId="5883" xr:uid="{00000000-0005-0000-0000-0000D3160000}"/>
    <cellStyle name="40% - Accent1 2 2 2 2 6 3" xfId="5884" xr:uid="{00000000-0005-0000-0000-0000D4160000}"/>
    <cellStyle name="40% - Accent1 2 2 2 2 6 3 2" xfId="5885" xr:uid="{00000000-0005-0000-0000-0000D5160000}"/>
    <cellStyle name="40% - Accent1 2 2 2 2 6 3 2 2" xfId="5886" xr:uid="{00000000-0005-0000-0000-0000D6160000}"/>
    <cellStyle name="40% - Accent1 2 2 2 2 6 3 3" xfId="5887" xr:uid="{00000000-0005-0000-0000-0000D7160000}"/>
    <cellStyle name="40% - Accent1 2 2 2 2 6 3 3 2" xfId="5888" xr:uid="{00000000-0005-0000-0000-0000D8160000}"/>
    <cellStyle name="40% - Accent1 2 2 2 2 6 3 4" xfId="5889" xr:uid="{00000000-0005-0000-0000-0000D9160000}"/>
    <cellStyle name="40% - Accent1 2 2 2 2 6 4" xfId="5890" xr:uid="{00000000-0005-0000-0000-0000DA160000}"/>
    <cellStyle name="40% - Accent1 2 2 2 2 6 4 2" xfId="5891" xr:uid="{00000000-0005-0000-0000-0000DB160000}"/>
    <cellStyle name="40% - Accent1 2 2 2 2 6 5" xfId="5892" xr:uid="{00000000-0005-0000-0000-0000DC160000}"/>
    <cellStyle name="40% - Accent1 2 2 2 2 6 5 2" xfId="5893" xr:uid="{00000000-0005-0000-0000-0000DD160000}"/>
    <cellStyle name="40% - Accent1 2 2 2 2 6 6" xfId="5894" xr:uid="{00000000-0005-0000-0000-0000DE160000}"/>
    <cellStyle name="40% - Accent1 2 2 2 2 7" xfId="5895" xr:uid="{00000000-0005-0000-0000-0000DF160000}"/>
    <cellStyle name="40% - Accent1 2 2 2 2 7 2" xfId="5896" xr:uid="{00000000-0005-0000-0000-0000E0160000}"/>
    <cellStyle name="40% - Accent1 2 2 2 2 7 2 2" xfId="5897" xr:uid="{00000000-0005-0000-0000-0000E1160000}"/>
    <cellStyle name="40% - Accent1 2 2 2 2 7 2 2 2" xfId="5898" xr:uid="{00000000-0005-0000-0000-0000E2160000}"/>
    <cellStyle name="40% - Accent1 2 2 2 2 7 2 3" xfId="5899" xr:uid="{00000000-0005-0000-0000-0000E3160000}"/>
    <cellStyle name="40% - Accent1 2 2 2 2 7 2 3 2" xfId="5900" xr:uid="{00000000-0005-0000-0000-0000E4160000}"/>
    <cellStyle name="40% - Accent1 2 2 2 2 7 2 4" xfId="5901" xr:uid="{00000000-0005-0000-0000-0000E5160000}"/>
    <cellStyle name="40% - Accent1 2 2 2 2 7 3" xfId="5902" xr:uid="{00000000-0005-0000-0000-0000E6160000}"/>
    <cellStyle name="40% - Accent1 2 2 2 2 7 3 2" xfId="5903" xr:uid="{00000000-0005-0000-0000-0000E7160000}"/>
    <cellStyle name="40% - Accent1 2 2 2 2 7 4" xfId="5904" xr:uid="{00000000-0005-0000-0000-0000E8160000}"/>
    <cellStyle name="40% - Accent1 2 2 2 2 7 4 2" xfId="5905" xr:uid="{00000000-0005-0000-0000-0000E9160000}"/>
    <cellStyle name="40% - Accent1 2 2 2 2 7 5" xfId="5906" xr:uid="{00000000-0005-0000-0000-0000EA160000}"/>
    <cellStyle name="40% - Accent1 2 2 2 2 8" xfId="5907" xr:uid="{00000000-0005-0000-0000-0000EB160000}"/>
    <cellStyle name="40% - Accent1 2 2 2 2 8 2" xfId="5908" xr:uid="{00000000-0005-0000-0000-0000EC160000}"/>
    <cellStyle name="40% - Accent1 2 2 2 2 8 2 2" xfId="5909" xr:uid="{00000000-0005-0000-0000-0000ED160000}"/>
    <cellStyle name="40% - Accent1 2 2 2 2 8 3" xfId="5910" xr:uid="{00000000-0005-0000-0000-0000EE160000}"/>
    <cellStyle name="40% - Accent1 2 2 2 2 8 3 2" xfId="5911" xr:uid="{00000000-0005-0000-0000-0000EF160000}"/>
    <cellStyle name="40% - Accent1 2 2 2 2 8 4" xfId="5912" xr:uid="{00000000-0005-0000-0000-0000F0160000}"/>
    <cellStyle name="40% - Accent1 2 2 2 2 9" xfId="5913" xr:uid="{00000000-0005-0000-0000-0000F1160000}"/>
    <cellStyle name="40% - Accent1 2 2 2 2 9 2" xfId="5914" xr:uid="{00000000-0005-0000-0000-0000F2160000}"/>
    <cellStyle name="40% - Accent1 2 2 2 2 9 2 2" xfId="5915" xr:uid="{00000000-0005-0000-0000-0000F3160000}"/>
    <cellStyle name="40% - Accent1 2 2 2 2 9 3" xfId="5916" xr:uid="{00000000-0005-0000-0000-0000F4160000}"/>
    <cellStyle name="40% - Accent1 2 2 2 2 9 3 2" xfId="5917" xr:uid="{00000000-0005-0000-0000-0000F5160000}"/>
    <cellStyle name="40% - Accent1 2 2 2 2 9 4" xfId="5918" xr:uid="{00000000-0005-0000-0000-0000F6160000}"/>
    <cellStyle name="40% - Accent1 2 2 2 3" xfId="5919" xr:uid="{00000000-0005-0000-0000-0000F7160000}"/>
    <cellStyle name="40% - Accent1 2 2 2 3 2" xfId="5920" xr:uid="{00000000-0005-0000-0000-0000F8160000}"/>
    <cellStyle name="40% - Accent1 2 2 2 3 2 2" xfId="5921" xr:uid="{00000000-0005-0000-0000-0000F9160000}"/>
    <cellStyle name="40% - Accent1 2 2 2 3 2 2 2" xfId="5922" xr:uid="{00000000-0005-0000-0000-0000FA160000}"/>
    <cellStyle name="40% - Accent1 2 2 2 3 2 2 2 2" xfId="5923" xr:uid="{00000000-0005-0000-0000-0000FB160000}"/>
    <cellStyle name="40% - Accent1 2 2 2 3 2 2 3" xfId="5924" xr:uid="{00000000-0005-0000-0000-0000FC160000}"/>
    <cellStyle name="40% - Accent1 2 2 2 3 2 2 3 2" xfId="5925" xr:uid="{00000000-0005-0000-0000-0000FD160000}"/>
    <cellStyle name="40% - Accent1 2 2 2 3 2 2 4" xfId="5926" xr:uid="{00000000-0005-0000-0000-0000FE160000}"/>
    <cellStyle name="40% - Accent1 2 2 2 3 2 3" xfId="5927" xr:uid="{00000000-0005-0000-0000-0000FF160000}"/>
    <cellStyle name="40% - Accent1 2 2 2 3 2 3 2" xfId="5928" xr:uid="{00000000-0005-0000-0000-000000170000}"/>
    <cellStyle name="40% - Accent1 2 2 2 3 2 4" xfId="5929" xr:uid="{00000000-0005-0000-0000-000001170000}"/>
    <cellStyle name="40% - Accent1 2 2 2 3 2 4 2" xfId="5930" xr:uid="{00000000-0005-0000-0000-000002170000}"/>
    <cellStyle name="40% - Accent1 2 2 2 3 2 5" xfId="5931" xr:uid="{00000000-0005-0000-0000-000003170000}"/>
    <cellStyle name="40% - Accent1 2 2 2 3 3" xfId="5932" xr:uid="{00000000-0005-0000-0000-000004170000}"/>
    <cellStyle name="40% - Accent1 2 2 2 3 3 2" xfId="5933" xr:uid="{00000000-0005-0000-0000-000005170000}"/>
    <cellStyle name="40% - Accent1 2 2 2 3 3 2 2" xfId="5934" xr:uid="{00000000-0005-0000-0000-000006170000}"/>
    <cellStyle name="40% - Accent1 2 2 2 3 3 3" xfId="5935" xr:uid="{00000000-0005-0000-0000-000007170000}"/>
    <cellStyle name="40% - Accent1 2 2 2 3 3 3 2" xfId="5936" xr:uid="{00000000-0005-0000-0000-000008170000}"/>
    <cellStyle name="40% - Accent1 2 2 2 3 3 4" xfId="5937" xr:uid="{00000000-0005-0000-0000-000009170000}"/>
    <cellStyle name="40% - Accent1 2 2 2 3 4" xfId="5938" xr:uid="{00000000-0005-0000-0000-00000A170000}"/>
    <cellStyle name="40% - Accent1 2 2 2 3 4 2" xfId="5939" xr:uid="{00000000-0005-0000-0000-00000B170000}"/>
    <cellStyle name="40% - Accent1 2 2 2 3 5" xfId="5940" xr:uid="{00000000-0005-0000-0000-00000C170000}"/>
    <cellStyle name="40% - Accent1 2 2 2 3 5 2" xfId="5941" xr:uid="{00000000-0005-0000-0000-00000D170000}"/>
    <cellStyle name="40% - Accent1 2 2 2 3 6" xfId="5942" xr:uid="{00000000-0005-0000-0000-00000E170000}"/>
    <cellStyle name="40% - Accent1 2 2 2 4" xfId="5943" xr:uid="{00000000-0005-0000-0000-00000F170000}"/>
    <cellStyle name="40% - Accent1 2 2 2 4 2" xfId="5944" xr:uid="{00000000-0005-0000-0000-000010170000}"/>
    <cellStyle name="40% - Accent1 2 2 2 4 2 2" xfId="5945" xr:uid="{00000000-0005-0000-0000-000011170000}"/>
    <cellStyle name="40% - Accent1 2 2 2 4 2 2 2" xfId="5946" xr:uid="{00000000-0005-0000-0000-000012170000}"/>
    <cellStyle name="40% - Accent1 2 2 2 4 2 2 2 2" xfId="5947" xr:uid="{00000000-0005-0000-0000-000013170000}"/>
    <cellStyle name="40% - Accent1 2 2 2 4 2 2 3" xfId="5948" xr:uid="{00000000-0005-0000-0000-000014170000}"/>
    <cellStyle name="40% - Accent1 2 2 2 4 2 2 3 2" xfId="5949" xr:uid="{00000000-0005-0000-0000-000015170000}"/>
    <cellStyle name="40% - Accent1 2 2 2 4 2 2 4" xfId="5950" xr:uid="{00000000-0005-0000-0000-000016170000}"/>
    <cellStyle name="40% - Accent1 2 2 2 4 2 3" xfId="5951" xr:uid="{00000000-0005-0000-0000-000017170000}"/>
    <cellStyle name="40% - Accent1 2 2 2 4 2 3 2" xfId="5952" xr:uid="{00000000-0005-0000-0000-000018170000}"/>
    <cellStyle name="40% - Accent1 2 2 2 4 2 4" xfId="5953" xr:uid="{00000000-0005-0000-0000-000019170000}"/>
    <cellStyle name="40% - Accent1 2 2 2 4 2 4 2" xfId="5954" xr:uid="{00000000-0005-0000-0000-00001A170000}"/>
    <cellStyle name="40% - Accent1 2 2 2 4 2 5" xfId="5955" xr:uid="{00000000-0005-0000-0000-00001B170000}"/>
    <cellStyle name="40% - Accent1 2 2 2 4 3" xfId="5956" xr:uid="{00000000-0005-0000-0000-00001C170000}"/>
    <cellStyle name="40% - Accent1 2 2 2 4 3 2" xfId="5957" xr:uid="{00000000-0005-0000-0000-00001D170000}"/>
    <cellStyle name="40% - Accent1 2 2 2 4 3 2 2" xfId="5958" xr:uid="{00000000-0005-0000-0000-00001E170000}"/>
    <cellStyle name="40% - Accent1 2 2 2 4 3 3" xfId="5959" xr:uid="{00000000-0005-0000-0000-00001F170000}"/>
    <cellStyle name="40% - Accent1 2 2 2 4 3 3 2" xfId="5960" xr:uid="{00000000-0005-0000-0000-000020170000}"/>
    <cellStyle name="40% - Accent1 2 2 2 4 3 4" xfId="5961" xr:uid="{00000000-0005-0000-0000-000021170000}"/>
    <cellStyle name="40% - Accent1 2 2 2 4 4" xfId="5962" xr:uid="{00000000-0005-0000-0000-000022170000}"/>
    <cellStyle name="40% - Accent1 2 2 2 4 4 2" xfId="5963" xr:uid="{00000000-0005-0000-0000-000023170000}"/>
    <cellStyle name="40% - Accent1 2 2 2 4 5" xfId="5964" xr:uid="{00000000-0005-0000-0000-000024170000}"/>
    <cellStyle name="40% - Accent1 2 2 2 4 5 2" xfId="5965" xr:uid="{00000000-0005-0000-0000-000025170000}"/>
    <cellStyle name="40% - Accent1 2 2 2 4 6" xfId="5966" xr:uid="{00000000-0005-0000-0000-000026170000}"/>
    <cellStyle name="40% - Accent1 2 2 2 5" xfId="5967" xr:uid="{00000000-0005-0000-0000-000027170000}"/>
    <cellStyle name="40% - Accent1 2 2 2 5 2" xfId="5968" xr:uid="{00000000-0005-0000-0000-000028170000}"/>
    <cellStyle name="40% - Accent1 2 2 2 5 2 2" xfId="5969" xr:uid="{00000000-0005-0000-0000-000029170000}"/>
    <cellStyle name="40% - Accent1 2 2 2 5 2 2 2" xfId="5970" xr:uid="{00000000-0005-0000-0000-00002A170000}"/>
    <cellStyle name="40% - Accent1 2 2 2 5 2 2 2 2" xfId="5971" xr:uid="{00000000-0005-0000-0000-00002B170000}"/>
    <cellStyle name="40% - Accent1 2 2 2 5 2 2 3" xfId="5972" xr:uid="{00000000-0005-0000-0000-00002C170000}"/>
    <cellStyle name="40% - Accent1 2 2 2 5 2 2 3 2" xfId="5973" xr:uid="{00000000-0005-0000-0000-00002D170000}"/>
    <cellStyle name="40% - Accent1 2 2 2 5 2 2 4" xfId="5974" xr:uid="{00000000-0005-0000-0000-00002E170000}"/>
    <cellStyle name="40% - Accent1 2 2 2 5 2 3" xfId="5975" xr:uid="{00000000-0005-0000-0000-00002F170000}"/>
    <cellStyle name="40% - Accent1 2 2 2 5 2 3 2" xfId="5976" xr:uid="{00000000-0005-0000-0000-000030170000}"/>
    <cellStyle name="40% - Accent1 2 2 2 5 2 4" xfId="5977" xr:uid="{00000000-0005-0000-0000-000031170000}"/>
    <cellStyle name="40% - Accent1 2 2 2 5 2 4 2" xfId="5978" xr:uid="{00000000-0005-0000-0000-000032170000}"/>
    <cellStyle name="40% - Accent1 2 2 2 5 2 5" xfId="5979" xr:uid="{00000000-0005-0000-0000-000033170000}"/>
    <cellStyle name="40% - Accent1 2 2 2 5 3" xfId="5980" xr:uid="{00000000-0005-0000-0000-000034170000}"/>
    <cellStyle name="40% - Accent1 2 2 2 5 3 2" xfId="5981" xr:uid="{00000000-0005-0000-0000-000035170000}"/>
    <cellStyle name="40% - Accent1 2 2 2 5 3 2 2" xfId="5982" xr:uid="{00000000-0005-0000-0000-000036170000}"/>
    <cellStyle name="40% - Accent1 2 2 2 5 3 3" xfId="5983" xr:uid="{00000000-0005-0000-0000-000037170000}"/>
    <cellStyle name="40% - Accent1 2 2 2 5 3 3 2" xfId="5984" xr:uid="{00000000-0005-0000-0000-000038170000}"/>
    <cellStyle name="40% - Accent1 2 2 2 5 3 4" xfId="5985" xr:uid="{00000000-0005-0000-0000-000039170000}"/>
    <cellStyle name="40% - Accent1 2 2 2 5 4" xfId="5986" xr:uid="{00000000-0005-0000-0000-00003A170000}"/>
    <cellStyle name="40% - Accent1 2 2 2 5 4 2" xfId="5987" xr:uid="{00000000-0005-0000-0000-00003B170000}"/>
    <cellStyle name="40% - Accent1 2 2 2 5 5" xfId="5988" xr:uid="{00000000-0005-0000-0000-00003C170000}"/>
    <cellStyle name="40% - Accent1 2 2 2 5 5 2" xfId="5989" xr:uid="{00000000-0005-0000-0000-00003D170000}"/>
    <cellStyle name="40% - Accent1 2 2 2 5 6" xfId="5990" xr:uid="{00000000-0005-0000-0000-00003E170000}"/>
    <cellStyle name="40% - Accent1 2 2 2 6" xfId="5991" xr:uid="{00000000-0005-0000-0000-00003F170000}"/>
    <cellStyle name="40% - Accent1 2 2 2 6 2" xfId="5992" xr:uid="{00000000-0005-0000-0000-000040170000}"/>
    <cellStyle name="40% - Accent1 2 2 2 6 2 2" xfId="5993" xr:uid="{00000000-0005-0000-0000-000041170000}"/>
    <cellStyle name="40% - Accent1 2 2 2 6 2 2 2" xfId="5994" xr:uid="{00000000-0005-0000-0000-000042170000}"/>
    <cellStyle name="40% - Accent1 2 2 2 6 2 2 2 2" xfId="5995" xr:uid="{00000000-0005-0000-0000-000043170000}"/>
    <cellStyle name="40% - Accent1 2 2 2 6 2 2 3" xfId="5996" xr:uid="{00000000-0005-0000-0000-000044170000}"/>
    <cellStyle name="40% - Accent1 2 2 2 6 2 2 3 2" xfId="5997" xr:uid="{00000000-0005-0000-0000-000045170000}"/>
    <cellStyle name="40% - Accent1 2 2 2 6 2 2 4" xfId="5998" xr:uid="{00000000-0005-0000-0000-000046170000}"/>
    <cellStyle name="40% - Accent1 2 2 2 6 2 3" xfId="5999" xr:uid="{00000000-0005-0000-0000-000047170000}"/>
    <cellStyle name="40% - Accent1 2 2 2 6 2 3 2" xfId="6000" xr:uid="{00000000-0005-0000-0000-000048170000}"/>
    <cellStyle name="40% - Accent1 2 2 2 6 2 4" xfId="6001" xr:uid="{00000000-0005-0000-0000-000049170000}"/>
    <cellStyle name="40% - Accent1 2 2 2 6 2 4 2" xfId="6002" xr:uid="{00000000-0005-0000-0000-00004A170000}"/>
    <cellStyle name="40% - Accent1 2 2 2 6 2 5" xfId="6003" xr:uid="{00000000-0005-0000-0000-00004B170000}"/>
    <cellStyle name="40% - Accent1 2 2 2 6 3" xfId="6004" xr:uid="{00000000-0005-0000-0000-00004C170000}"/>
    <cellStyle name="40% - Accent1 2 2 2 6 3 2" xfId="6005" xr:uid="{00000000-0005-0000-0000-00004D170000}"/>
    <cellStyle name="40% - Accent1 2 2 2 6 3 2 2" xfId="6006" xr:uid="{00000000-0005-0000-0000-00004E170000}"/>
    <cellStyle name="40% - Accent1 2 2 2 6 3 3" xfId="6007" xr:uid="{00000000-0005-0000-0000-00004F170000}"/>
    <cellStyle name="40% - Accent1 2 2 2 6 3 3 2" xfId="6008" xr:uid="{00000000-0005-0000-0000-000050170000}"/>
    <cellStyle name="40% - Accent1 2 2 2 6 3 4" xfId="6009" xr:uid="{00000000-0005-0000-0000-000051170000}"/>
    <cellStyle name="40% - Accent1 2 2 2 6 4" xfId="6010" xr:uid="{00000000-0005-0000-0000-000052170000}"/>
    <cellStyle name="40% - Accent1 2 2 2 6 4 2" xfId="6011" xr:uid="{00000000-0005-0000-0000-000053170000}"/>
    <cellStyle name="40% - Accent1 2 2 2 6 5" xfId="6012" xr:uid="{00000000-0005-0000-0000-000054170000}"/>
    <cellStyle name="40% - Accent1 2 2 2 6 5 2" xfId="6013" xr:uid="{00000000-0005-0000-0000-000055170000}"/>
    <cellStyle name="40% - Accent1 2 2 2 6 6" xfId="6014" xr:uid="{00000000-0005-0000-0000-000056170000}"/>
    <cellStyle name="40% - Accent1 2 2 2 7" xfId="6015" xr:uid="{00000000-0005-0000-0000-000057170000}"/>
    <cellStyle name="40% - Accent1 2 2 2 7 2" xfId="6016" xr:uid="{00000000-0005-0000-0000-000058170000}"/>
    <cellStyle name="40% - Accent1 2 2 2 7 2 2" xfId="6017" xr:uid="{00000000-0005-0000-0000-000059170000}"/>
    <cellStyle name="40% - Accent1 2 2 2 7 2 2 2" xfId="6018" xr:uid="{00000000-0005-0000-0000-00005A170000}"/>
    <cellStyle name="40% - Accent1 2 2 2 7 2 2 2 2" xfId="6019" xr:uid="{00000000-0005-0000-0000-00005B170000}"/>
    <cellStyle name="40% - Accent1 2 2 2 7 2 2 3" xfId="6020" xr:uid="{00000000-0005-0000-0000-00005C170000}"/>
    <cellStyle name="40% - Accent1 2 2 2 7 2 2 3 2" xfId="6021" xr:uid="{00000000-0005-0000-0000-00005D170000}"/>
    <cellStyle name="40% - Accent1 2 2 2 7 2 2 4" xfId="6022" xr:uid="{00000000-0005-0000-0000-00005E170000}"/>
    <cellStyle name="40% - Accent1 2 2 2 7 2 3" xfId="6023" xr:uid="{00000000-0005-0000-0000-00005F170000}"/>
    <cellStyle name="40% - Accent1 2 2 2 7 2 3 2" xfId="6024" xr:uid="{00000000-0005-0000-0000-000060170000}"/>
    <cellStyle name="40% - Accent1 2 2 2 7 2 4" xfId="6025" xr:uid="{00000000-0005-0000-0000-000061170000}"/>
    <cellStyle name="40% - Accent1 2 2 2 7 2 4 2" xfId="6026" xr:uid="{00000000-0005-0000-0000-000062170000}"/>
    <cellStyle name="40% - Accent1 2 2 2 7 2 5" xfId="6027" xr:uid="{00000000-0005-0000-0000-000063170000}"/>
    <cellStyle name="40% - Accent1 2 2 2 7 3" xfId="6028" xr:uid="{00000000-0005-0000-0000-000064170000}"/>
    <cellStyle name="40% - Accent1 2 2 2 7 3 2" xfId="6029" xr:uid="{00000000-0005-0000-0000-000065170000}"/>
    <cellStyle name="40% - Accent1 2 2 2 7 3 2 2" xfId="6030" xr:uid="{00000000-0005-0000-0000-000066170000}"/>
    <cellStyle name="40% - Accent1 2 2 2 7 3 3" xfId="6031" xr:uid="{00000000-0005-0000-0000-000067170000}"/>
    <cellStyle name="40% - Accent1 2 2 2 7 3 3 2" xfId="6032" xr:uid="{00000000-0005-0000-0000-000068170000}"/>
    <cellStyle name="40% - Accent1 2 2 2 7 3 4" xfId="6033" xr:uid="{00000000-0005-0000-0000-000069170000}"/>
    <cellStyle name="40% - Accent1 2 2 2 7 4" xfId="6034" xr:uid="{00000000-0005-0000-0000-00006A170000}"/>
    <cellStyle name="40% - Accent1 2 2 2 7 4 2" xfId="6035" xr:uid="{00000000-0005-0000-0000-00006B170000}"/>
    <cellStyle name="40% - Accent1 2 2 2 7 5" xfId="6036" xr:uid="{00000000-0005-0000-0000-00006C170000}"/>
    <cellStyle name="40% - Accent1 2 2 2 7 5 2" xfId="6037" xr:uid="{00000000-0005-0000-0000-00006D170000}"/>
    <cellStyle name="40% - Accent1 2 2 2 7 6" xfId="6038" xr:uid="{00000000-0005-0000-0000-00006E170000}"/>
    <cellStyle name="40% - Accent1 2 2 2 8" xfId="6039" xr:uid="{00000000-0005-0000-0000-00006F170000}"/>
    <cellStyle name="40% - Accent1 2 2 2 8 2" xfId="6040" xr:uid="{00000000-0005-0000-0000-000070170000}"/>
    <cellStyle name="40% - Accent1 2 2 2 8 2 2" xfId="6041" xr:uid="{00000000-0005-0000-0000-000071170000}"/>
    <cellStyle name="40% - Accent1 2 2 2 8 2 2 2" xfId="6042" xr:uid="{00000000-0005-0000-0000-000072170000}"/>
    <cellStyle name="40% - Accent1 2 2 2 8 2 3" xfId="6043" xr:uid="{00000000-0005-0000-0000-000073170000}"/>
    <cellStyle name="40% - Accent1 2 2 2 8 2 3 2" xfId="6044" xr:uid="{00000000-0005-0000-0000-000074170000}"/>
    <cellStyle name="40% - Accent1 2 2 2 8 2 4" xfId="6045" xr:uid="{00000000-0005-0000-0000-000075170000}"/>
    <cellStyle name="40% - Accent1 2 2 2 8 3" xfId="6046" xr:uid="{00000000-0005-0000-0000-000076170000}"/>
    <cellStyle name="40% - Accent1 2 2 2 8 3 2" xfId="6047" xr:uid="{00000000-0005-0000-0000-000077170000}"/>
    <cellStyle name="40% - Accent1 2 2 2 8 4" xfId="6048" xr:uid="{00000000-0005-0000-0000-000078170000}"/>
    <cellStyle name="40% - Accent1 2 2 2 8 4 2" xfId="6049" xr:uid="{00000000-0005-0000-0000-000079170000}"/>
    <cellStyle name="40% - Accent1 2 2 2 8 5" xfId="6050" xr:uid="{00000000-0005-0000-0000-00007A170000}"/>
    <cellStyle name="40% - Accent1 2 2 2 9" xfId="6051" xr:uid="{00000000-0005-0000-0000-00007B170000}"/>
    <cellStyle name="40% - Accent1 2 2 2 9 2" xfId="6052" xr:uid="{00000000-0005-0000-0000-00007C170000}"/>
    <cellStyle name="40% - Accent1 2 2 2 9 2 2" xfId="6053" xr:uid="{00000000-0005-0000-0000-00007D170000}"/>
    <cellStyle name="40% - Accent1 2 2 2 9 3" xfId="6054" xr:uid="{00000000-0005-0000-0000-00007E170000}"/>
    <cellStyle name="40% - Accent1 2 2 2 9 3 2" xfId="6055" xr:uid="{00000000-0005-0000-0000-00007F170000}"/>
    <cellStyle name="40% - Accent1 2 2 2 9 4" xfId="6056" xr:uid="{00000000-0005-0000-0000-000080170000}"/>
    <cellStyle name="40% - Accent1 2 2 3" xfId="6057" xr:uid="{00000000-0005-0000-0000-000081170000}"/>
    <cellStyle name="40% - Accent1 2 2 3 10" xfId="6058" xr:uid="{00000000-0005-0000-0000-000082170000}"/>
    <cellStyle name="40% - Accent1 2 2 3 10 2" xfId="6059" xr:uid="{00000000-0005-0000-0000-000083170000}"/>
    <cellStyle name="40% - Accent1 2 2 3 11" xfId="6060" xr:uid="{00000000-0005-0000-0000-000084170000}"/>
    <cellStyle name="40% - Accent1 2 2 3 11 2" xfId="6061" xr:uid="{00000000-0005-0000-0000-000085170000}"/>
    <cellStyle name="40% - Accent1 2 2 3 12" xfId="6062" xr:uid="{00000000-0005-0000-0000-000086170000}"/>
    <cellStyle name="40% - Accent1 2 2 3 2" xfId="6063" xr:uid="{00000000-0005-0000-0000-000087170000}"/>
    <cellStyle name="40% - Accent1 2 2 3 2 2" xfId="6064" xr:uid="{00000000-0005-0000-0000-000088170000}"/>
    <cellStyle name="40% - Accent1 2 2 3 2 2 2" xfId="6065" xr:uid="{00000000-0005-0000-0000-000089170000}"/>
    <cellStyle name="40% - Accent1 2 2 3 2 2 2 2" xfId="6066" xr:uid="{00000000-0005-0000-0000-00008A170000}"/>
    <cellStyle name="40% - Accent1 2 2 3 2 2 2 2 2" xfId="6067" xr:uid="{00000000-0005-0000-0000-00008B170000}"/>
    <cellStyle name="40% - Accent1 2 2 3 2 2 2 3" xfId="6068" xr:uid="{00000000-0005-0000-0000-00008C170000}"/>
    <cellStyle name="40% - Accent1 2 2 3 2 2 2 3 2" xfId="6069" xr:uid="{00000000-0005-0000-0000-00008D170000}"/>
    <cellStyle name="40% - Accent1 2 2 3 2 2 2 4" xfId="6070" xr:uid="{00000000-0005-0000-0000-00008E170000}"/>
    <cellStyle name="40% - Accent1 2 2 3 2 2 3" xfId="6071" xr:uid="{00000000-0005-0000-0000-00008F170000}"/>
    <cellStyle name="40% - Accent1 2 2 3 2 2 3 2" xfId="6072" xr:uid="{00000000-0005-0000-0000-000090170000}"/>
    <cellStyle name="40% - Accent1 2 2 3 2 2 4" xfId="6073" xr:uid="{00000000-0005-0000-0000-000091170000}"/>
    <cellStyle name="40% - Accent1 2 2 3 2 2 4 2" xfId="6074" xr:uid="{00000000-0005-0000-0000-000092170000}"/>
    <cellStyle name="40% - Accent1 2 2 3 2 2 5" xfId="6075" xr:uid="{00000000-0005-0000-0000-000093170000}"/>
    <cellStyle name="40% - Accent1 2 2 3 2 3" xfId="6076" xr:uid="{00000000-0005-0000-0000-000094170000}"/>
    <cellStyle name="40% - Accent1 2 2 3 2 3 2" xfId="6077" xr:uid="{00000000-0005-0000-0000-000095170000}"/>
    <cellStyle name="40% - Accent1 2 2 3 2 3 2 2" xfId="6078" xr:uid="{00000000-0005-0000-0000-000096170000}"/>
    <cellStyle name="40% - Accent1 2 2 3 2 3 3" xfId="6079" xr:uid="{00000000-0005-0000-0000-000097170000}"/>
    <cellStyle name="40% - Accent1 2 2 3 2 3 3 2" xfId="6080" xr:uid="{00000000-0005-0000-0000-000098170000}"/>
    <cellStyle name="40% - Accent1 2 2 3 2 3 4" xfId="6081" xr:uid="{00000000-0005-0000-0000-000099170000}"/>
    <cellStyle name="40% - Accent1 2 2 3 2 4" xfId="6082" xr:uid="{00000000-0005-0000-0000-00009A170000}"/>
    <cellStyle name="40% - Accent1 2 2 3 2 4 2" xfId="6083" xr:uid="{00000000-0005-0000-0000-00009B170000}"/>
    <cellStyle name="40% - Accent1 2 2 3 2 5" xfId="6084" xr:uid="{00000000-0005-0000-0000-00009C170000}"/>
    <cellStyle name="40% - Accent1 2 2 3 2 5 2" xfId="6085" xr:uid="{00000000-0005-0000-0000-00009D170000}"/>
    <cellStyle name="40% - Accent1 2 2 3 2 6" xfId="6086" xr:uid="{00000000-0005-0000-0000-00009E170000}"/>
    <cellStyle name="40% - Accent1 2 2 3 3" xfId="6087" xr:uid="{00000000-0005-0000-0000-00009F170000}"/>
    <cellStyle name="40% - Accent1 2 2 3 3 2" xfId="6088" xr:uid="{00000000-0005-0000-0000-0000A0170000}"/>
    <cellStyle name="40% - Accent1 2 2 3 3 2 2" xfId="6089" xr:uid="{00000000-0005-0000-0000-0000A1170000}"/>
    <cellStyle name="40% - Accent1 2 2 3 3 2 2 2" xfId="6090" xr:uid="{00000000-0005-0000-0000-0000A2170000}"/>
    <cellStyle name="40% - Accent1 2 2 3 3 2 2 2 2" xfId="6091" xr:uid="{00000000-0005-0000-0000-0000A3170000}"/>
    <cellStyle name="40% - Accent1 2 2 3 3 2 2 3" xfId="6092" xr:uid="{00000000-0005-0000-0000-0000A4170000}"/>
    <cellStyle name="40% - Accent1 2 2 3 3 2 2 3 2" xfId="6093" xr:uid="{00000000-0005-0000-0000-0000A5170000}"/>
    <cellStyle name="40% - Accent1 2 2 3 3 2 2 4" xfId="6094" xr:uid="{00000000-0005-0000-0000-0000A6170000}"/>
    <cellStyle name="40% - Accent1 2 2 3 3 2 3" xfId="6095" xr:uid="{00000000-0005-0000-0000-0000A7170000}"/>
    <cellStyle name="40% - Accent1 2 2 3 3 2 3 2" xfId="6096" xr:uid="{00000000-0005-0000-0000-0000A8170000}"/>
    <cellStyle name="40% - Accent1 2 2 3 3 2 4" xfId="6097" xr:uid="{00000000-0005-0000-0000-0000A9170000}"/>
    <cellStyle name="40% - Accent1 2 2 3 3 2 4 2" xfId="6098" xr:uid="{00000000-0005-0000-0000-0000AA170000}"/>
    <cellStyle name="40% - Accent1 2 2 3 3 2 5" xfId="6099" xr:uid="{00000000-0005-0000-0000-0000AB170000}"/>
    <cellStyle name="40% - Accent1 2 2 3 3 3" xfId="6100" xr:uid="{00000000-0005-0000-0000-0000AC170000}"/>
    <cellStyle name="40% - Accent1 2 2 3 3 3 2" xfId="6101" xr:uid="{00000000-0005-0000-0000-0000AD170000}"/>
    <cellStyle name="40% - Accent1 2 2 3 3 3 2 2" xfId="6102" xr:uid="{00000000-0005-0000-0000-0000AE170000}"/>
    <cellStyle name="40% - Accent1 2 2 3 3 3 3" xfId="6103" xr:uid="{00000000-0005-0000-0000-0000AF170000}"/>
    <cellStyle name="40% - Accent1 2 2 3 3 3 3 2" xfId="6104" xr:uid="{00000000-0005-0000-0000-0000B0170000}"/>
    <cellStyle name="40% - Accent1 2 2 3 3 3 4" xfId="6105" xr:uid="{00000000-0005-0000-0000-0000B1170000}"/>
    <cellStyle name="40% - Accent1 2 2 3 3 4" xfId="6106" xr:uid="{00000000-0005-0000-0000-0000B2170000}"/>
    <cellStyle name="40% - Accent1 2 2 3 3 4 2" xfId="6107" xr:uid="{00000000-0005-0000-0000-0000B3170000}"/>
    <cellStyle name="40% - Accent1 2 2 3 3 5" xfId="6108" xr:uid="{00000000-0005-0000-0000-0000B4170000}"/>
    <cellStyle name="40% - Accent1 2 2 3 3 5 2" xfId="6109" xr:uid="{00000000-0005-0000-0000-0000B5170000}"/>
    <cellStyle name="40% - Accent1 2 2 3 3 6" xfId="6110" xr:uid="{00000000-0005-0000-0000-0000B6170000}"/>
    <cellStyle name="40% - Accent1 2 2 3 4" xfId="6111" xr:uid="{00000000-0005-0000-0000-0000B7170000}"/>
    <cellStyle name="40% - Accent1 2 2 3 4 2" xfId="6112" xr:uid="{00000000-0005-0000-0000-0000B8170000}"/>
    <cellStyle name="40% - Accent1 2 2 3 4 2 2" xfId="6113" xr:uid="{00000000-0005-0000-0000-0000B9170000}"/>
    <cellStyle name="40% - Accent1 2 2 3 4 2 2 2" xfId="6114" xr:uid="{00000000-0005-0000-0000-0000BA170000}"/>
    <cellStyle name="40% - Accent1 2 2 3 4 2 2 2 2" xfId="6115" xr:uid="{00000000-0005-0000-0000-0000BB170000}"/>
    <cellStyle name="40% - Accent1 2 2 3 4 2 2 3" xfId="6116" xr:uid="{00000000-0005-0000-0000-0000BC170000}"/>
    <cellStyle name="40% - Accent1 2 2 3 4 2 2 3 2" xfId="6117" xr:uid="{00000000-0005-0000-0000-0000BD170000}"/>
    <cellStyle name="40% - Accent1 2 2 3 4 2 2 4" xfId="6118" xr:uid="{00000000-0005-0000-0000-0000BE170000}"/>
    <cellStyle name="40% - Accent1 2 2 3 4 2 3" xfId="6119" xr:uid="{00000000-0005-0000-0000-0000BF170000}"/>
    <cellStyle name="40% - Accent1 2 2 3 4 2 3 2" xfId="6120" xr:uid="{00000000-0005-0000-0000-0000C0170000}"/>
    <cellStyle name="40% - Accent1 2 2 3 4 2 4" xfId="6121" xr:uid="{00000000-0005-0000-0000-0000C1170000}"/>
    <cellStyle name="40% - Accent1 2 2 3 4 2 4 2" xfId="6122" xr:uid="{00000000-0005-0000-0000-0000C2170000}"/>
    <cellStyle name="40% - Accent1 2 2 3 4 2 5" xfId="6123" xr:uid="{00000000-0005-0000-0000-0000C3170000}"/>
    <cellStyle name="40% - Accent1 2 2 3 4 3" xfId="6124" xr:uid="{00000000-0005-0000-0000-0000C4170000}"/>
    <cellStyle name="40% - Accent1 2 2 3 4 3 2" xfId="6125" xr:uid="{00000000-0005-0000-0000-0000C5170000}"/>
    <cellStyle name="40% - Accent1 2 2 3 4 3 2 2" xfId="6126" xr:uid="{00000000-0005-0000-0000-0000C6170000}"/>
    <cellStyle name="40% - Accent1 2 2 3 4 3 3" xfId="6127" xr:uid="{00000000-0005-0000-0000-0000C7170000}"/>
    <cellStyle name="40% - Accent1 2 2 3 4 3 3 2" xfId="6128" xr:uid="{00000000-0005-0000-0000-0000C8170000}"/>
    <cellStyle name="40% - Accent1 2 2 3 4 3 4" xfId="6129" xr:uid="{00000000-0005-0000-0000-0000C9170000}"/>
    <cellStyle name="40% - Accent1 2 2 3 4 4" xfId="6130" xr:uid="{00000000-0005-0000-0000-0000CA170000}"/>
    <cellStyle name="40% - Accent1 2 2 3 4 4 2" xfId="6131" xr:uid="{00000000-0005-0000-0000-0000CB170000}"/>
    <cellStyle name="40% - Accent1 2 2 3 4 5" xfId="6132" xr:uid="{00000000-0005-0000-0000-0000CC170000}"/>
    <cellStyle name="40% - Accent1 2 2 3 4 5 2" xfId="6133" xr:uid="{00000000-0005-0000-0000-0000CD170000}"/>
    <cellStyle name="40% - Accent1 2 2 3 4 6" xfId="6134" xr:uid="{00000000-0005-0000-0000-0000CE170000}"/>
    <cellStyle name="40% - Accent1 2 2 3 5" xfId="6135" xr:uid="{00000000-0005-0000-0000-0000CF170000}"/>
    <cellStyle name="40% - Accent1 2 2 3 5 2" xfId="6136" xr:uid="{00000000-0005-0000-0000-0000D0170000}"/>
    <cellStyle name="40% - Accent1 2 2 3 5 2 2" xfId="6137" xr:uid="{00000000-0005-0000-0000-0000D1170000}"/>
    <cellStyle name="40% - Accent1 2 2 3 5 2 2 2" xfId="6138" xr:uid="{00000000-0005-0000-0000-0000D2170000}"/>
    <cellStyle name="40% - Accent1 2 2 3 5 2 2 2 2" xfId="6139" xr:uid="{00000000-0005-0000-0000-0000D3170000}"/>
    <cellStyle name="40% - Accent1 2 2 3 5 2 2 3" xfId="6140" xr:uid="{00000000-0005-0000-0000-0000D4170000}"/>
    <cellStyle name="40% - Accent1 2 2 3 5 2 2 3 2" xfId="6141" xr:uid="{00000000-0005-0000-0000-0000D5170000}"/>
    <cellStyle name="40% - Accent1 2 2 3 5 2 2 4" xfId="6142" xr:uid="{00000000-0005-0000-0000-0000D6170000}"/>
    <cellStyle name="40% - Accent1 2 2 3 5 2 3" xfId="6143" xr:uid="{00000000-0005-0000-0000-0000D7170000}"/>
    <cellStyle name="40% - Accent1 2 2 3 5 2 3 2" xfId="6144" xr:uid="{00000000-0005-0000-0000-0000D8170000}"/>
    <cellStyle name="40% - Accent1 2 2 3 5 2 4" xfId="6145" xr:uid="{00000000-0005-0000-0000-0000D9170000}"/>
    <cellStyle name="40% - Accent1 2 2 3 5 2 4 2" xfId="6146" xr:uid="{00000000-0005-0000-0000-0000DA170000}"/>
    <cellStyle name="40% - Accent1 2 2 3 5 2 5" xfId="6147" xr:uid="{00000000-0005-0000-0000-0000DB170000}"/>
    <cellStyle name="40% - Accent1 2 2 3 5 3" xfId="6148" xr:uid="{00000000-0005-0000-0000-0000DC170000}"/>
    <cellStyle name="40% - Accent1 2 2 3 5 3 2" xfId="6149" xr:uid="{00000000-0005-0000-0000-0000DD170000}"/>
    <cellStyle name="40% - Accent1 2 2 3 5 3 2 2" xfId="6150" xr:uid="{00000000-0005-0000-0000-0000DE170000}"/>
    <cellStyle name="40% - Accent1 2 2 3 5 3 3" xfId="6151" xr:uid="{00000000-0005-0000-0000-0000DF170000}"/>
    <cellStyle name="40% - Accent1 2 2 3 5 3 3 2" xfId="6152" xr:uid="{00000000-0005-0000-0000-0000E0170000}"/>
    <cellStyle name="40% - Accent1 2 2 3 5 3 4" xfId="6153" xr:uid="{00000000-0005-0000-0000-0000E1170000}"/>
    <cellStyle name="40% - Accent1 2 2 3 5 4" xfId="6154" xr:uid="{00000000-0005-0000-0000-0000E2170000}"/>
    <cellStyle name="40% - Accent1 2 2 3 5 4 2" xfId="6155" xr:uid="{00000000-0005-0000-0000-0000E3170000}"/>
    <cellStyle name="40% - Accent1 2 2 3 5 5" xfId="6156" xr:uid="{00000000-0005-0000-0000-0000E4170000}"/>
    <cellStyle name="40% - Accent1 2 2 3 5 5 2" xfId="6157" xr:uid="{00000000-0005-0000-0000-0000E5170000}"/>
    <cellStyle name="40% - Accent1 2 2 3 5 6" xfId="6158" xr:uid="{00000000-0005-0000-0000-0000E6170000}"/>
    <cellStyle name="40% - Accent1 2 2 3 6" xfId="6159" xr:uid="{00000000-0005-0000-0000-0000E7170000}"/>
    <cellStyle name="40% - Accent1 2 2 3 6 2" xfId="6160" xr:uid="{00000000-0005-0000-0000-0000E8170000}"/>
    <cellStyle name="40% - Accent1 2 2 3 6 2 2" xfId="6161" xr:uid="{00000000-0005-0000-0000-0000E9170000}"/>
    <cellStyle name="40% - Accent1 2 2 3 6 2 2 2" xfId="6162" xr:uid="{00000000-0005-0000-0000-0000EA170000}"/>
    <cellStyle name="40% - Accent1 2 2 3 6 2 2 2 2" xfId="6163" xr:uid="{00000000-0005-0000-0000-0000EB170000}"/>
    <cellStyle name="40% - Accent1 2 2 3 6 2 2 3" xfId="6164" xr:uid="{00000000-0005-0000-0000-0000EC170000}"/>
    <cellStyle name="40% - Accent1 2 2 3 6 2 2 3 2" xfId="6165" xr:uid="{00000000-0005-0000-0000-0000ED170000}"/>
    <cellStyle name="40% - Accent1 2 2 3 6 2 2 4" xfId="6166" xr:uid="{00000000-0005-0000-0000-0000EE170000}"/>
    <cellStyle name="40% - Accent1 2 2 3 6 2 3" xfId="6167" xr:uid="{00000000-0005-0000-0000-0000EF170000}"/>
    <cellStyle name="40% - Accent1 2 2 3 6 2 3 2" xfId="6168" xr:uid="{00000000-0005-0000-0000-0000F0170000}"/>
    <cellStyle name="40% - Accent1 2 2 3 6 2 4" xfId="6169" xr:uid="{00000000-0005-0000-0000-0000F1170000}"/>
    <cellStyle name="40% - Accent1 2 2 3 6 2 4 2" xfId="6170" xr:uid="{00000000-0005-0000-0000-0000F2170000}"/>
    <cellStyle name="40% - Accent1 2 2 3 6 2 5" xfId="6171" xr:uid="{00000000-0005-0000-0000-0000F3170000}"/>
    <cellStyle name="40% - Accent1 2 2 3 6 3" xfId="6172" xr:uid="{00000000-0005-0000-0000-0000F4170000}"/>
    <cellStyle name="40% - Accent1 2 2 3 6 3 2" xfId="6173" xr:uid="{00000000-0005-0000-0000-0000F5170000}"/>
    <cellStyle name="40% - Accent1 2 2 3 6 3 2 2" xfId="6174" xr:uid="{00000000-0005-0000-0000-0000F6170000}"/>
    <cellStyle name="40% - Accent1 2 2 3 6 3 3" xfId="6175" xr:uid="{00000000-0005-0000-0000-0000F7170000}"/>
    <cellStyle name="40% - Accent1 2 2 3 6 3 3 2" xfId="6176" xr:uid="{00000000-0005-0000-0000-0000F8170000}"/>
    <cellStyle name="40% - Accent1 2 2 3 6 3 4" xfId="6177" xr:uid="{00000000-0005-0000-0000-0000F9170000}"/>
    <cellStyle name="40% - Accent1 2 2 3 6 4" xfId="6178" xr:uid="{00000000-0005-0000-0000-0000FA170000}"/>
    <cellStyle name="40% - Accent1 2 2 3 6 4 2" xfId="6179" xr:uid="{00000000-0005-0000-0000-0000FB170000}"/>
    <cellStyle name="40% - Accent1 2 2 3 6 5" xfId="6180" xr:uid="{00000000-0005-0000-0000-0000FC170000}"/>
    <cellStyle name="40% - Accent1 2 2 3 6 5 2" xfId="6181" xr:uid="{00000000-0005-0000-0000-0000FD170000}"/>
    <cellStyle name="40% - Accent1 2 2 3 6 6" xfId="6182" xr:uid="{00000000-0005-0000-0000-0000FE170000}"/>
    <cellStyle name="40% - Accent1 2 2 3 7" xfId="6183" xr:uid="{00000000-0005-0000-0000-0000FF170000}"/>
    <cellStyle name="40% - Accent1 2 2 3 7 2" xfId="6184" xr:uid="{00000000-0005-0000-0000-000000180000}"/>
    <cellStyle name="40% - Accent1 2 2 3 7 2 2" xfId="6185" xr:uid="{00000000-0005-0000-0000-000001180000}"/>
    <cellStyle name="40% - Accent1 2 2 3 7 2 2 2" xfId="6186" xr:uid="{00000000-0005-0000-0000-000002180000}"/>
    <cellStyle name="40% - Accent1 2 2 3 7 2 3" xfId="6187" xr:uid="{00000000-0005-0000-0000-000003180000}"/>
    <cellStyle name="40% - Accent1 2 2 3 7 2 3 2" xfId="6188" xr:uid="{00000000-0005-0000-0000-000004180000}"/>
    <cellStyle name="40% - Accent1 2 2 3 7 2 4" xfId="6189" xr:uid="{00000000-0005-0000-0000-000005180000}"/>
    <cellStyle name="40% - Accent1 2 2 3 7 3" xfId="6190" xr:uid="{00000000-0005-0000-0000-000006180000}"/>
    <cellStyle name="40% - Accent1 2 2 3 7 3 2" xfId="6191" xr:uid="{00000000-0005-0000-0000-000007180000}"/>
    <cellStyle name="40% - Accent1 2 2 3 7 4" xfId="6192" xr:uid="{00000000-0005-0000-0000-000008180000}"/>
    <cellStyle name="40% - Accent1 2 2 3 7 4 2" xfId="6193" xr:uid="{00000000-0005-0000-0000-000009180000}"/>
    <cellStyle name="40% - Accent1 2 2 3 7 5" xfId="6194" xr:uid="{00000000-0005-0000-0000-00000A180000}"/>
    <cellStyle name="40% - Accent1 2 2 3 8" xfId="6195" xr:uid="{00000000-0005-0000-0000-00000B180000}"/>
    <cellStyle name="40% - Accent1 2 2 3 8 2" xfId="6196" xr:uid="{00000000-0005-0000-0000-00000C180000}"/>
    <cellStyle name="40% - Accent1 2 2 3 8 2 2" xfId="6197" xr:uid="{00000000-0005-0000-0000-00000D180000}"/>
    <cellStyle name="40% - Accent1 2 2 3 8 3" xfId="6198" xr:uid="{00000000-0005-0000-0000-00000E180000}"/>
    <cellStyle name="40% - Accent1 2 2 3 8 3 2" xfId="6199" xr:uid="{00000000-0005-0000-0000-00000F180000}"/>
    <cellStyle name="40% - Accent1 2 2 3 8 4" xfId="6200" xr:uid="{00000000-0005-0000-0000-000010180000}"/>
    <cellStyle name="40% - Accent1 2 2 3 9" xfId="6201" xr:uid="{00000000-0005-0000-0000-000011180000}"/>
    <cellStyle name="40% - Accent1 2 2 3 9 2" xfId="6202" xr:uid="{00000000-0005-0000-0000-000012180000}"/>
    <cellStyle name="40% - Accent1 2 2 3 9 2 2" xfId="6203" xr:uid="{00000000-0005-0000-0000-000013180000}"/>
    <cellStyle name="40% - Accent1 2 2 3 9 3" xfId="6204" xr:uid="{00000000-0005-0000-0000-000014180000}"/>
    <cellStyle name="40% - Accent1 2 2 3 9 3 2" xfId="6205" xr:uid="{00000000-0005-0000-0000-000015180000}"/>
    <cellStyle name="40% - Accent1 2 2 3 9 4" xfId="6206" xr:uid="{00000000-0005-0000-0000-000016180000}"/>
    <cellStyle name="40% - Accent1 2 2 4" xfId="6207" xr:uid="{00000000-0005-0000-0000-000017180000}"/>
    <cellStyle name="40% - Accent1 2 2 4 2" xfId="6208" xr:uid="{00000000-0005-0000-0000-000018180000}"/>
    <cellStyle name="40% - Accent1 2 2 4 2 2" xfId="6209" xr:uid="{00000000-0005-0000-0000-000019180000}"/>
    <cellStyle name="40% - Accent1 2 2 4 2 2 2" xfId="6210" xr:uid="{00000000-0005-0000-0000-00001A180000}"/>
    <cellStyle name="40% - Accent1 2 2 4 2 2 2 2" xfId="6211" xr:uid="{00000000-0005-0000-0000-00001B180000}"/>
    <cellStyle name="40% - Accent1 2 2 4 2 2 3" xfId="6212" xr:uid="{00000000-0005-0000-0000-00001C180000}"/>
    <cellStyle name="40% - Accent1 2 2 4 2 2 3 2" xfId="6213" xr:uid="{00000000-0005-0000-0000-00001D180000}"/>
    <cellStyle name="40% - Accent1 2 2 4 2 2 4" xfId="6214" xr:uid="{00000000-0005-0000-0000-00001E180000}"/>
    <cellStyle name="40% - Accent1 2 2 4 2 3" xfId="6215" xr:uid="{00000000-0005-0000-0000-00001F180000}"/>
    <cellStyle name="40% - Accent1 2 2 4 2 3 2" xfId="6216" xr:uid="{00000000-0005-0000-0000-000020180000}"/>
    <cellStyle name="40% - Accent1 2 2 4 2 4" xfId="6217" xr:uid="{00000000-0005-0000-0000-000021180000}"/>
    <cellStyle name="40% - Accent1 2 2 4 2 4 2" xfId="6218" xr:uid="{00000000-0005-0000-0000-000022180000}"/>
    <cellStyle name="40% - Accent1 2 2 4 2 5" xfId="6219" xr:uid="{00000000-0005-0000-0000-000023180000}"/>
    <cellStyle name="40% - Accent1 2 2 4 3" xfId="6220" xr:uid="{00000000-0005-0000-0000-000024180000}"/>
    <cellStyle name="40% - Accent1 2 2 4 3 2" xfId="6221" xr:uid="{00000000-0005-0000-0000-000025180000}"/>
    <cellStyle name="40% - Accent1 2 2 4 3 2 2" xfId="6222" xr:uid="{00000000-0005-0000-0000-000026180000}"/>
    <cellStyle name="40% - Accent1 2 2 4 3 3" xfId="6223" xr:uid="{00000000-0005-0000-0000-000027180000}"/>
    <cellStyle name="40% - Accent1 2 2 4 3 3 2" xfId="6224" xr:uid="{00000000-0005-0000-0000-000028180000}"/>
    <cellStyle name="40% - Accent1 2 2 4 3 4" xfId="6225" xr:uid="{00000000-0005-0000-0000-000029180000}"/>
    <cellStyle name="40% - Accent1 2 2 4 4" xfId="6226" xr:uid="{00000000-0005-0000-0000-00002A180000}"/>
    <cellStyle name="40% - Accent1 2 2 4 4 2" xfId="6227" xr:uid="{00000000-0005-0000-0000-00002B180000}"/>
    <cellStyle name="40% - Accent1 2 2 4 5" xfId="6228" xr:uid="{00000000-0005-0000-0000-00002C180000}"/>
    <cellStyle name="40% - Accent1 2 2 4 5 2" xfId="6229" xr:uid="{00000000-0005-0000-0000-00002D180000}"/>
    <cellStyle name="40% - Accent1 2 2 4 6" xfId="6230" xr:uid="{00000000-0005-0000-0000-00002E180000}"/>
    <cellStyle name="40% - Accent1 2 2 5" xfId="6231" xr:uid="{00000000-0005-0000-0000-00002F180000}"/>
    <cellStyle name="40% - Accent1 2 2 5 2" xfId="6232" xr:uid="{00000000-0005-0000-0000-000030180000}"/>
    <cellStyle name="40% - Accent1 2 2 5 2 2" xfId="6233" xr:uid="{00000000-0005-0000-0000-000031180000}"/>
    <cellStyle name="40% - Accent1 2 2 5 2 2 2" xfId="6234" xr:uid="{00000000-0005-0000-0000-000032180000}"/>
    <cellStyle name="40% - Accent1 2 2 5 2 2 2 2" xfId="6235" xr:uid="{00000000-0005-0000-0000-000033180000}"/>
    <cellStyle name="40% - Accent1 2 2 5 2 2 3" xfId="6236" xr:uid="{00000000-0005-0000-0000-000034180000}"/>
    <cellStyle name="40% - Accent1 2 2 5 2 2 3 2" xfId="6237" xr:uid="{00000000-0005-0000-0000-000035180000}"/>
    <cellStyle name="40% - Accent1 2 2 5 2 2 4" xfId="6238" xr:uid="{00000000-0005-0000-0000-000036180000}"/>
    <cellStyle name="40% - Accent1 2 2 5 2 3" xfId="6239" xr:uid="{00000000-0005-0000-0000-000037180000}"/>
    <cellStyle name="40% - Accent1 2 2 5 2 3 2" xfId="6240" xr:uid="{00000000-0005-0000-0000-000038180000}"/>
    <cellStyle name="40% - Accent1 2 2 5 2 4" xfId="6241" xr:uid="{00000000-0005-0000-0000-000039180000}"/>
    <cellStyle name="40% - Accent1 2 2 5 2 4 2" xfId="6242" xr:uid="{00000000-0005-0000-0000-00003A180000}"/>
    <cellStyle name="40% - Accent1 2 2 5 2 5" xfId="6243" xr:uid="{00000000-0005-0000-0000-00003B180000}"/>
    <cellStyle name="40% - Accent1 2 2 5 3" xfId="6244" xr:uid="{00000000-0005-0000-0000-00003C180000}"/>
    <cellStyle name="40% - Accent1 2 2 5 3 2" xfId="6245" xr:uid="{00000000-0005-0000-0000-00003D180000}"/>
    <cellStyle name="40% - Accent1 2 2 5 3 2 2" xfId="6246" xr:uid="{00000000-0005-0000-0000-00003E180000}"/>
    <cellStyle name="40% - Accent1 2 2 5 3 3" xfId="6247" xr:uid="{00000000-0005-0000-0000-00003F180000}"/>
    <cellStyle name="40% - Accent1 2 2 5 3 3 2" xfId="6248" xr:uid="{00000000-0005-0000-0000-000040180000}"/>
    <cellStyle name="40% - Accent1 2 2 5 3 4" xfId="6249" xr:uid="{00000000-0005-0000-0000-000041180000}"/>
    <cellStyle name="40% - Accent1 2 2 5 4" xfId="6250" xr:uid="{00000000-0005-0000-0000-000042180000}"/>
    <cellStyle name="40% - Accent1 2 2 5 4 2" xfId="6251" xr:uid="{00000000-0005-0000-0000-000043180000}"/>
    <cellStyle name="40% - Accent1 2 2 5 5" xfId="6252" xr:uid="{00000000-0005-0000-0000-000044180000}"/>
    <cellStyle name="40% - Accent1 2 2 5 5 2" xfId="6253" xr:uid="{00000000-0005-0000-0000-000045180000}"/>
    <cellStyle name="40% - Accent1 2 2 5 6" xfId="6254" xr:uid="{00000000-0005-0000-0000-000046180000}"/>
    <cellStyle name="40% - Accent1 2 2 6" xfId="6255" xr:uid="{00000000-0005-0000-0000-000047180000}"/>
    <cellStyle name="40% - Accent1 2 2 6 2" xfId="6256" xr:uid="{00000000-0005-0000-0000-000048180000}"/>
    <cellStyle name="40% - Accent1 2 2 6 2 2" xfId="6257" xr:uid="{00000000-0005-0000-0000-000049180000}"/>
    <cellStyle name="40% - Accent1 2 2 6 2 2 2" xfId="6258" xr:uid="{00000000-0005-0000-0000-00004A180000}"/>
    <cellStyle name="40% - Accent1 2 2 6 2 2 2 2" xfId="6259" xr:uid="{00000000-0005-0000-0000-00004B180000}"/>
    <cellStyle name="40% - Accent1 2 2 6 2 2 3" xfId="6260" xr:uid="{00000000-0005-0000-0000-00004C180000}"/>
    <cellStyle name="40% - Accent1 2 2 6 2 2 3 2" xfId="6261" xr:uid="{00000000-0005-0000-0000-00004D180000}"/>
    <cellStyle name="40% - Accent1 2 2 6 2 2 4" xfId="6262" xr:uid="{00000000-0005-0000-0000-00004E180000}"/>
    <cellStyle name="40% - Accent1 2 2 6 2 3" xfId="6263" xr:uid="{00000000-0005-0000-0000-00004F180000}"/>
    <cellStyle name="40% - Accent1 2 2 6 2 3 2" xfId="6264" xr:uid="{00000000-0005-0000-0000-000050180000}"/>
    <cellStyle name="40% - Accent1 2 2 6 2 4" xfId="6265" xr:uid="{00000000-0005-0000-0000-000051180000}"/>
    <cellStyle name="40% - Accent1 2 2 6 2 4 2" xfId="6266" xr:uid="{00000000-0005-0000-0000-000052180000}"/>
    <cellStyle name="40% - Accent1 2 2 6 2 5" xfId="6267" xr:uid="{00000000-0005-0000-0000-000053180000}"/>
    <cellStyle name="40% - Accent1 2 2 6 3" xfId="6268" xr:uid="{00000000-0005-0000-0000-000054180000}"/>
    <cellStyle name="40% - Accent1 2 2 6 3 2" xfId="6269" xr:uid="{00000000-0005-0000-0000-000055180000}"/>
    <cellStyle name="40% - Accent1 2 2 6 3 2 2" xfId="6270" xr:uid="{00000000-0005-0000-0000-000056180000}"/>
    <cellStyle name="40% - Accent1 2 2 6 3 3" xfId="6271" xr:uid="{00000000-0005-0000-0000-000057180000}"/>
    <cellStyle name="40% - Accent1 2 2 6 3 3 2" xfId="6272" xr:uid="{00000000-0005-0000-0000-000058180000}"/>
    <cellStyle name="40% - Accent1 2 2 6 3 4" xfId="6273" xr:uid="{00000000-0005-0000-0000-000059180000}"/>
    <cellStyle name="40% - Accent1 2 2 6 4" xfId="6274" xr:uid="{00000000-0005-0000-0000-00005A180000}"/>
    <cellStyle name="40% - Accent1 2 2 6 4 2" xfId="6275" xr:uid="{00000000-0005-0000-0000-00005B180000}"/>
    <cellStyle name="40% - Accent1 2 2 6 5" xfId="6276" xr:uid="{00000000-0005-0000-0000-00005C180000}"/>
    <cellStyle name="40% - Accent1 2 2 6 5 2" xfId="6277" xr:uid="{00000000-0005-0000-0000-00005D180000}"/>
    <cellStyle name="40% - Accent1 2 2 6 6" xfId="6278" xr:uid="{00000000-0005-0000-0000-00005E180000}"/>
    <cellStyle name="40% - Accent1 2 2 7" xfId="6279" xr:uid="{00000000-0005-0000-0000-00005F180000}"/>
    <cellStyle name="40% - Accent1 2 2 7 2" xfId="6280" xr:uid="{00000000-0005-0000-0000-000060180000}"/>
    <cellStyle name="40% - Accent1 2 2 7 2 2" xfId="6281" xr:uid="{00000000-0005-0000-0000-000061180000}"/>
    <cellStyle name="40% - Accent1 2 2 7 2 2 2" xfId="6282" xr:uid="{00000000-0005-0000-0000-000062180000}"/>
    <cellStyle name="40% - Accent1 2 2 7 2 2 2 2" xfId="6283" xr:uid="{00000000-0005-0000-0000-000063180000}"/>
    <cellStyle name="40% - Accent1 2 2 7 2 2 3" xfId="6284" xr:uid="{00000000-0005-0000-0000-000064180000}"/>
    <cellStyle name="40% - Accent1 2 2 7 2 2 3 2" xfId="6285" xr:uid="{00000000-0005-0000-0000-000065180000}"/>
    <cellStyle name="40% - Accent1 2 2 7 2 2 4" xfId="6286" xr:uid="{00000000-0005-0000-0000-000066180000}"/>
    <cellStyle name="40% - Accent1 2 2 7 2 3" xfId="6287" xr:uid="{00000000-0005-0000-0000-000067180000}"/>
    <cellStyle name="40% - Accent1 2 2 7 2 3 2" xfId="6288" xr:uid="{00000000-0005-0000-0000-000068180000}"/>
    <cellStyle name="40% - Accent1 2 2 7 2 4" xfId="6289" xr:uid="{00000000-0005-0000-0000-000069180000}"/>
    <cellStyle name="40% - Accent1 2 2 7 2 4 2" xfId="6290" xr:uid="{00000000-0005-0000-0000-00006A180000}"/>
    <cellStyle name="40% - Accent1 2 2 7 2 5" xfId="6291" xr:uid="{00000000-0005-0000-0000-00006B180000}"/>
    <cellStyle name="40% - Accent1 2 2 7 3" xfId="6292" xr:uid="{00000000-0005-0000-0000-00006C180000}"/>
    <cellStyle name="40% - Accent1 2 2 7 3 2" xfId="6293" xr:uid="{00000000-0005-0000-0000-00006D180000}"/>
    <cellStyle name="40% - Accent1 2 2 7 3 2 2" xfId="6294" xr:uid="{00000000-0005-0000-0000-00006E180000}"/>
    <cellStyle name="40% - Accent1 2 2 7 3 3" xfId="6295" xr:uid="{00000000-0005-0000-0000-00006F180000}"/>
    <cellStyle name="40% - Accent1 2 2 7 3 3 2" xfId="6296" xr:uid="{00000000-0005-0000-0000-000070180000}"/>
    <cellStyle name="40% - Accent1 2 2 7 3 4" xfId="6297" xr:uid="{00000000-0005-0000-0000-000071180000}"/>
    <cellStyle name="40% - Accent1 2 2 7 4" xfId="6298" xr:uid="{00000000-0005-0000-0000-000072180000}"/>
    <cellStyle name="40% - Accent1 2 2 7 4 2" xfId="6299" xr:uid="{00000000-0005-0000-0000-000073180000}"/>
    <cellStyle name="40% - Accent1 2 2 7 5" xfId="6300" xr:uid="{00000000-0005-0000-0000-000074180000}"/>
    <cellStyle name="40% - Accent1 2 2 7 5 2" xfId="6301" xr:uid="{00000000-0005-0000-0000-000075180000}"/>
    <cellStyle name="40% - Accent1 2 2 7 6" xfId="6302" xr:uid="{00000000-0005-0000-0000-000076180000}"/>
    <cellStyle name="40% - Accent1 2 2 8" xfId="6303" xr:uid="{00000000-0005-0000-0000-000077180000}"/>
    <cellStyle name="40% - Accent1 2 2 8 2" xfId="6304" xr:uid="{00000000-0005-0000-0000-000078180000}"/>
    <cellStyle name="40% - Accent1 2 2 8 2 2" xfId="6305" xr:uid="{00000000-0005-0000-0000-000079180000}"/>
    <cellStyle name="40% - Accent1 2 2 8 2 2 2" xfId="6306" xr:uid="{00000000-0005-0000-0000-00007A180000}"/>
    <cellStyle name="40% - Accent1 2 2 8 2 2 2 2" xfId="6307" xr:uid="{00000000-0005-0000-0000-00007B180000}"/>
    <cellStyle name="40% - Accent1 2 2 8 2 2 3" xfId="6308" xr:uid="{00000000-0005-0000-0000-00007C180000}"/>
    <cellStyle name="40% - Accent1 2 2 8 2 2 3 2" xfId="6309" xr:uid="{00000000-0005-0000-0000-00007D180000}"/>
    <cellStyle name="40% - Accent1 2 2 8 2 2 4" xfId="6310" xr:uid="{00000000-0005-0000-0000-00007E180000}"/>
    <cellStyle name="40% - Accent1 2 2 8 2 3" xfId="6311" xr:uid="{00000000-0005-0000-0000-00007F180000}"/>
    <cellStyle name="40% - Accent1 2 2 8 2 3 2" xfId="6312" xr:uid="{00000000-0005-0000-0000-000080180000}"/>
    <cellStyle name="40% - Accent1 2 2 8 2 4" xfId="6313" xr:uid="{00000000-0005-0000-0000-000081180000}"/>
    <cellStyle name="40% - Accent1 2 2 8 2 4 2" xfId="6314" xr:uid="{00000000-0005-0000-0000-000082180000}"/>
    <cellStyle name="40% - Accent1 2 2 8 2 5" xfId="6315" xr:uid="{00000000-0005-0000-0000-000083180000}"/>
    <cellStyle name="40% - Accent1 2 2 8 3" xfId="6316" xr:uid="{00000000-0005-0000-0000-000084180000}"/>
    <cellStyle name="40% - Accent1 2 2 8 3 2" xfId="6317" xr:uid="{00000000-0005-0000-0000-000085180000}"/>
    <cellStyle name="40% - Accent1 2 2 8 3 2 2" xfId="6318" xr:uid="{00000000-0005-0000-0000-000086180000}"/>
    <cellStyle name="40% - Accent1 2 2 8 3 3" xfId="6319" xr:uid="{00000000-0005-0000-0000-000087180000}"/>
    <cellStyle name="40% - Accent1 2 2 8 3 3 2" xfId="6320" xr:uid="{00000000-0005-0000-0000-000088180000}"/>
    <cellStyle name="40% - Accent1 2 2 8 3 4" xfId="6321" xr:uid="{00000000-0005-0000-0000-000089180000}"/>
    <cellStyle name="40% - Accent1 2 2 8 4" xfId="6322" xr:uid="{00000000-0005-0000-0000-00008A180000}"/>
    <cellStyle name="40% - Accent1 2 2 8 4 2" xfId="6323" xr:uid="{00000000-0005-0000-0000-00008B180000}"/>
    <cellStyle name="40% - Accent1 2 2 8 5" xfId="6324" xr:uid="{00000000-0005-0000-0000-00008C180000}"/>
    <cellStyle name="40% - Accent1 2 2 8 5 2" xfId="6325" xr:uid="{00000000-0005-0000-0000-00008D180000}"/>
    <cellStyle name="40% - Accent1 2 2 8 6" xfId="6326" xr:uid="{00000000-0005-0000-0000-00008E180000}"/>
    <cellStyle name="40% - Accent1 2 2 9" xfId="6327" xr:uid="{00000000-0005-0000-0000-00008F180000}"/>
    <cellStyle name="40% - Accent1 2 2 9 2" xfId="6328" xr:uid="{00000000-0005-0000-0000-000090180000}"/>
    <cellStyle name="40% - Accent1 2 2 9 2 2" xfId="6329" xr:uid="{00000000-0005-0000-0000-000091180000}"/>
    <cellStyle name="40% - Accent1 2 2 9 2 2 2" xfId="6330" xr:uid="{00000000-0005-0000-0000-000092180000}"/>
    <cellStyle name="40% - Accent1 2 2 9 2 3" xfId="6331" xr:uid="{00000000-0005-0000-0000-000093180000}"/>
    <cellStyle name="40% - Accent1 2 2 9 2 3 2" xfId="6332" xr:uid="{00000000-0005-0000-0000-000094180000}"/>
    <cellStyle name="40% - Accent1 2 2 9 2 4" xfId="6333" xr:uid="{00000000-0005-0000-0000-000095180000}"/>
    <cellStyle name="40% - Accent1 2 2 9 3" xfId="6334" xr:uid="{00000000-0005-0000-0000-000096180000}"/>
    <cellStyle name="40% - Accent1 2 2 9 3 2" xfId="6335" xr:uid="{00000000-0005-0000-0000-000097180000}"/>
    <cellStyle name="40% - Accent1 2 2 9 4" xfId="6336" xr:uid="{00000000-0005-0000-0000-000098180000}"/>
    <cellStyle name="40% - Accent1 2 2 9 4 2" xfId="6337" xr:uid="{00000000-0005-0000-0000-000099180000}"/>
    <cellStyle name="40% - Accent1 2 2 9 5" xfId="6338" xr:uid="{00000000-0005-0000-0000-00009A180000}"/>
    <cellStyle name="40% - Accent1 2 3" xfId="6339" xr:uid="{00000000-0005-0000-0000-00009B180000}"/>
    <cellStyle name="40% - Accent1 2 3 10" xfId="6340" xr:uid="{00000000-0005-0000-0000-00009C180000}"/>
    <cellStyle name="40% - Accent1 2 3 10 2" xfId="6341" xr:uid="{00000000-0005-0000-0000-00009D180000}"/>
    <cellStyle name="40% - Accent1 2 3 10 2 2" xfId="6342" xr:uid="{00000000-0005-0000-0000-00009E180000}"/>
    <cellStyle name="40% - Accent1 2 3 10 3" xfId="6343" xr:uid="{00000000-0005-0000-0000-00009F180000}"/>
    <cellStyle name="40% - Accent1 2 3 10 3 2" xfId="6344" xr:uid="{00000000-0005-0000-0000-0000A0180000}"/>
    <cellStyle name="40% - Accent1 2 3 10 4" xfId="6345" xr:uid="{00000000-0005-0000-0000-0000A1180000}"/>
    <cellStyle name="40% - Accent1 2 3 11" xfId="6346" xr:uid="{00000000-0005-0000-0000-0000A2180000}"/>
    <cellStyle name="40% - Accent1 2 3 11 2" xfId="6347" xr:uid="{00000000-0005-0000-0000-0000A3180000}"/>
    <cellStyle name="40% - Accent1 2 3 12" xfId="6348" xr:uid="{00000000-0005-0000-0000-0000A4180000}"/>
    <cellStyle name="40% - Accent1 2 3 12 2" xfId="6349" xr:uid="{00000000-0005-0000-0000-0000A5180000}"/>
    <cellStyle name="40% - Accent1 2 3 13" xfId="6350" xr:uid="{00000000-0005-0000-0000-0000A6180000}"/>
    <cellStyle name="40% - Accent1 2 3 2" xfId="6351" xr:uid="{00000000-0005-0000-0000-0000A7180000}"/>
    <cellStyle name="40% - Accent1 2 3 2 10" xfId="6352" xr:uid="{00000000-0005-0000-0000-0000A8180000}"/>
    <cellStyle name="40% - Accent1 2 3 2 10 2" xfId="6353" xr:uid="{00000000-0005-0000-0000-0000A9180000}"/>
    <cellStyle name="40% - Accent1 2 3 2 11" xfId="6354" xr:uid="{00000000-0005-0000-0000-0000AA180000}"/>
    <cellStyle name="40% - Accent1 2 3 2 11 2" xfId="6355" xr:uid="{00000000-0005-0000-0000-0000AB180000}"/>
    <cellStyle name="40% - Accent1 2 3 2 12" xfId="6356" xr:uid="{00000000-0005-0000-0000-0000AC180000}"/>
    <cellStyle name="40% - Accent1 2 3 2 2" xfId="6357" xr:uid="{00000000-0005-0000-0000-0000AD180000}"/>
    <cellStyle name="40% - Accent1 2 3 2 2 2" xfId="6358" xr:uid="{00000000-0005-0000-0000-0000AE180000}"/>
    <cellStyle name="40% - Accent1 2 3 2 2 2 2" xfId="6359" xr:uid="{00000000-0005-0000-0000-0000AF180000}"/>
    <cellStyle name="40% - Accent1 2 3 2 2 2 2 2" xfId="6360" xr:uid="{00000000-0005-0000-0000-0000B0180000}"/>
    <cellStyle name="40% - Accent1 2 3 2 2 2 2 2 2" xfId="6361" xr:uid="{00000000-0005-0000-0000-0000B1180000}"/>
    <cellStyle name="40% - Accent1 2 3 2 2 2 2 3" xfId="6362" xr:uid="{00000000-0005-0000-0000-0000B2180000}"/>
    <cellStyle name="40% - Accent1 2 3 2 2 2 2 3 2" xfId="6363" xr:uid="{00000000-0005-0000-0000-0000B3180000}"/>
    <cellStyle name="40% - Accent1 2 3 2 2 2 2 4" xfId="6364" xr:uid="{00000000-0005-0000-0000-0000B4180000}"/>
    <cellStyle name="40% - Accent1 2 3 2 2 2 3" xfId="6365" xr:uid="{00000000-0005-0000-0000-0000B5180000}"/>
    <cellStyle name="40% - Accent1 2 3 2 2 2 3 2" xfId="6366" xr:uid="{00000000-0005-0000-0000-0000B6180000}"/>
    <cellStyle name="40% - Accent1 2 3 2 2 2 4" xfId="6367" xr:uid="{00000000-0005-0000-0000-0000B7180000}"/>
    <cellStyle name="40% - Accent1 2 3 2 2 2 4 2" xfId="6368" xr:uid="{00000000-0005-0000-0000-0000B8180000}"/>
    <cellStyle name="40% - Accent1 2 3 2 2 2 5" xfId="6369" xr:uid="{00000000-0005-0000-0000-0000B9180000}"/>
    <cellStyle name="40% - Accent1 2 3 2 2 3" xfId="6370" xr:uid="{00000000-0005-0000-0000-0000BA180000}"/>
    <cellStyle name="40% - Accent1 2 3 2 2 3 2" xfId="6371" xr:uid="{00000000-0005-0000-0000-0000BB180000}"/>
    <cellStyle name="40% - Accent1 2 3 2 2 3 2 2" xfId="6372" xr:uid="{00000000-0005-0000-0000-0000BC180000}"/>
    <cellStyle name="40% - Accent1 2 3 2 2 3 3" xfId="6373" xr:uid="{00000000-0005-0000-0000-0000BD180000}"/>
    <cellStyle name="40% - Accent1 2 3 2 2 3 3 2" xfId="6374" xr:uid="{00000000-0005-0000-0000-0000BE180000}"/>
    <cellStyle name="40% - Accent1 2 3 2 2 3 4" xfId="6375" xr:uid="{00000000-0005-0000-0000-0000BF180000}"/>
    <cellStyle name="40% - Accent1 2 3 2 2 4" xfId="6376" xr:uid="{00000000-0005-0000-0000-0000C0180000}"/>
    <cellStyle name="40% - Accent1 2 3 2 2 4 2" xfId="6377" xr:uid="{00000000-0005-0000-0000-0000C1180000}"/>
    <cellStyle name="40% - Accent1 2 3 2 2 5" xfId="6378" xr:uid="{00000000-0005-0000-0000-0000C2180000}"/>
    <cellStyle name="40% - Accent1 2 3 2 2 5 2" xfId="6379" xr:uid="{00000000-0005-0000-0000-0000C3180000}"/>
    <cellStyle name="40% - Accent1 2 3 2 2 6" xfId="6380" xr:uid="{00000000-0005-0000-0000-0000C4180000}"/>
    <cellStyle name="40% - Accent1 2 3 2 3" xfId="6381" xr:uid="{00000000-0005-0000-0000-0000C5180000}"/>
    <cellStyle name="40% - Accent1 2 3 2 3 2" xfId="6382" xr:uid="{00000000-0005-0000-0000-0000C6180000}"/>
    <cellStyle name="40% - Accent1 2 3 2 3 2 2" xfId="6383" xr:uid="{00000000-0005-0000-0000-0000C7180000}"/>
    <cellStyle name="40% - Accent1 2 3 2 3 2 2 2" xfId="6384" xr:uid="{00000000-0005-0000-0000-0000C8180000}"/>
    <cellStyle name="40% - Accent1 2 3 2 3 2 2 2 2" xfId="6385" xr:uid="{00000000-0005-0000-0000-0000C9180000}"/>
    <cellStyle name="40% - Accent1 2 3 2 3 2 2 3" xfId="6386" xr:uid="{00000000-0005-0000-0000-0000CA180000}"/>
    <cellStyle name="40% - Accent1 2 3 2 3 2 2 3 2" xfId="6387" xr:uid="{00000000-0005-0000-0000-0000CB180000}"/>
    <cellStyle name="40% - Accent1 2 3 2 3 2 2 4" xfId="6388" xr:uid="{00000000-0005-0000-0000-0000CC180000}"/>
    <cellStyle name="40% - Accent1 2 3 2 3 2 3" xfId="6389" xr:uid="{00000000-0005-0000-0000-0000CD180000}"/>
    <cellStyle name="40% - Accent1 2 3 2 3 2 3 2" xfId="6390" xr:uid="{00000000-0005-0000-0000-0000CE180000}"/>
    <cellStyle name="40% - Accent1 2 3 2 3 2 4" xfId="6391" xr:uid="{00000000-0005-0000-0000-0000CF180000}"/>
    <cellStyle name="40% - Accent1 2 3 2 3 2 4 2" xfId="6392" xr:uid="{00000000-0005-0000-0000-0000D0180000}"/>
    <cellStyle name="40% - Accent1 2 3 2 3 2 5" xfId="6393" xr:uid="{00000000-0005-0000-0000-0000D1180000}"/>
    <cellStyle name="40% - Accent1 2 3 2 3 3" xfId="6394" xr:uid="{00000000-0005-0000-0000-0000D2180000}"/>
    <cellStyle name="40% - Accent1 2 3 2 3 3 2" xfId="6395" xr:uid="{00000000-0005-0000-0000-0000D3180000}"/>
    <cellStyle name="40% - Accent1 2 3 2 3 3 2 2" xfId="6396" xr:uid="{00000000-0005-0000-0000-0000D4180000}"/>
    <cellStyle name="40% - Accent1 2 3 2 3 3 3" xfId="6397" xr:uid="{00000000-0005-0000-0000-0000D5180000}"/>
    <cellStyle name="40% - Accent1 2 3 2 3 3 3 2" xfId="6398" xr:uid="{00000000-0005-0000-0000-0000D6180000}"/>
    <cellStyle name="40% - Accent1 2 3 2 3 3 4" xfId="6399" xr:uid="{00000000-0005-0000-0000-0000D7180000}"/>
    <cellStyle name="40% - Accent1 2 3 2 3 4" xfId="6400" xr:uid="{00000000-0005-0000-0000-0000D8180000}"/>
    <cellStyle name="40% - Accent1 2 3 2 3 4 2" xfId="6401" xr:uid="{00000000-0005-0000-0000-0000D9180000}"/>
    <cellStyle name="40% - Accent1 2 3 2 3 5" xfId="6402" xr:uid="{00000000-0005-0000-0000-0000DA180000}"/>
    <cellStyle name="40% - Accent1 2 3 2 3 5 2" xfId="6403" xr:uid="{00000000-0005-0000-0000-0000DB180000}"/>
    <cellStyle name="40% - Accent1 2 3 2 3 6" xfId="6404" xr:uid="{00000000-0005-0000-0000-0000DC180000}"/>
    <cellStyle name="40% - Accent1 2 3 2 4" xfId="6405" xr:uid="{00000000-0005-0000-0000-0000DD180000}"/>
    <cellStyle name="40% - Accent1 2 3 2 4 2" xfId="6406" xr:uid="{00000000-0005-0000-0000-0000DE180000}"/>
    <cellStyle name="40% - Accent1 2 3 2 4 2 2" xfId="6407" xr:uid="{00000000-0005-0000-0000-0000DF180000}"/>
    <cellStyle name="40% - Accent1 2 3 2 4 2 2 2" xfId="6408" xr:uid="{00000000-0005-0000-0000-0000E0180000}"/>
    <cellStyle name="40% - Accent1 2 3 2 4 2 2 2 2" xfId="6409" xr:uid="{00000000-0005-0000-0000-0000E1180000}"/>
    <cellStyle name="40% - Accent1 2 3 2 4 2 2 3" xfId="6410" xr:uid="{00000000-0005-0000-0000-0000E2180000}"/>
    <cellStyle name="40% - Accent1 2 3 2 4 2 2 3 2" xfId="6411" xr:uid="{00000000-0005-0000-0000-0000E3180000}"/>
    <cellStyle name="40% - Accent1 2 3 2 4 2 2 4" xfId="6412" xr:uid="{00000000-0005-0000-0000-0000E4180000}"/>
    <cellStyle name="40% - Accent1 2 3 2 4 2 3" xfId="6413" xr:uid="{00000000-0005-0000-0000-0000E5180000}"/>
    <cellStyle name="40% - Accent1 2 3 2 4 2 3 2" xfId="6414" xr:uid="{00000000-0005-0000-0000-0000E6180000}"/>
    <cellStyle name="40% - Accent1 2 3 2 4 2 4" xfId="6415" xr:uid="{00000000-0005-0000-0000-0000E7180000}"/>
    <cellStyle name="40% - Accent1 2 3 2 4 2 4 2" xfId="6416" xr:uid="{00000000-0005-0000-0000-0000E8180000}"/>
    <cellStyle name="40% - Accent1 2 3 2 4 2 5" xfId="6417" xr:uid="{00000000-0005-0000-0000-0000E9180000}"/>
    <cellStyle name="40% - Accent1 2 3 2 4 3" xfId="6418" xr:uid="{00000000-0005-0000-0000-0000EA180000}"/>
    <cellStyle name="40% - Accent1 2 3 2 4 3 2" xfId="6419" xr:uid="{00000000-0005-0000-0000-0000EB180000}"/>
    <cellStyle name="40% - Accent1 2 3 2 4 3 2 2" xfId="6420" xr:uid="{00000000-0005-0000-0000-0000EC180000}"/>
    <cellStyle name="40% - Accent1 2 3 2 4 3 3" xfId="6421" xr:uid="{00000000-0005-0000-0000-0000ED180000}"/>
    <cellStyle name="40% - Accent1 2 3 2 4 3 3 2" xfId="6422" xr:uid="{00000000-0005-0000-0000-0000EE180000}"/>
    <cellStyle name="40% - Accent1 2 3 2 4 3 4" xfId="6423" xr:uid="{00000000-0005-0000-0000-0000EF180000}"/>
    <cellStyle name="40% - Accent1 2 3 2 4 4" xfId="6424" xr:uid="{00000000-0005-0000-0000-0000F0180000}"/>
    <cellStyle name="40% - Accent1 2 3 2 4 4 2" xfId="6425" xr:uid="{00000000-0005-0000-0000-0000F1180000}"/>
    <cellStyle name="40% - Accent1 2 3 2 4 5" xfId="6426" xr:uid="{00000000-0005-0000-0000-0000F2180000}"/>
    <cellStyle name="40% - Accent1 2 3 2 4 5 2" xfId="6427" xr:uid="{00000000-0005-0000-0000-0000F3180000}"/>
    <cellStyle name="40% - Accent1 2 3 2 4 6" xfId="6428" xr:uid="{00000000-0005-0000-0000-0000F4180000}"/>
    <cellStyle name="40% - Accent1 2 3 2 5" xfId="6429" xr:uid="{00000000-0005-0000-0000-0000F5180000}"/>
    <cellStyle name="40% - Accent1 2 3 2 5 2" xfId="6430" xr:uid="{00000000-0005-0000-0000-0000F6180000}"/>
    <cellStyle name="40% - Accent1 2 3 2 5 2 2" xfId="6431" xr:uid="{00000000-0005-0000-0000-0000F7180000}"/>
    <cellStyle name="40% - Accent1 2 3 2 5 2 2 2" xfId="6432" xr:uid="{00000000-0005-0000-0000-0000F8180000}"/>
    <cellStyle name="40% - Accent1 2 3 2 5 2 2 2 2" xfId="6433" xr:uid="{00000000-0005-0000-0000-0000F9180000}"/>
    <cellStyle name="40% - Accent1 2 3 2 5 2 2 3" xfId="6434" xr:uid="{00000000-0005-0000-0000-0000FA180000}"/>
    <cellStyle name="40% - Accent1 2 3 2 5 2 2 3 2" xfId="6435" xr:uid="{00000000-0005-0000-0000-0000FB180000}"/>
    <cellStyle name="40% - Accent1 2 3 2 5 2 2 4" xfId="6436" xr:uid="{00000000-0005-0000-0000-0000FC180000}"/>
    <cellStyle name="40% - Accent1 2 3 2 5 2 3" xfId="6437" xr:uid="{00000000-0005-0000-0000-0000FD180000}"/>
    <cellStyle name="40% - Accent1 2 3 2 5 2 3 2" xfId="6438" xr:uid="{00000000-0005-0000-0000-0000FE180000}"/>
    <cellStyle name="40% - Accent1 2 3 2 5 2 4" xfId="6439" xr:uid="{00000000-0005-0000-0000-0000FF180000}"/>
    <cellStyle name="40% - Accent1 2 3 2 5 2 4 2" xfId="6440" xr:uid="{00000000-0005-0000-0000-000000190000}"/>
    <cellStyle name="40% - Accent1 2 3 2 5 2 5" xfId="6441" xr:uid="{00000000-0005-0000-0000-000001190000}"/>
    <cellStyle name="40% - Accent1 2 3 2 5 3" xfId="6442" xr:uid="{00000000-0005-0000-0000-000002190000}"/>
    <cellStyle name="40% - Accent1 2 3 2 5 3 2" xfId="6443" xr:uid="{00000000-0005-0000-0000-000003190000}"/>
    <cellStyle name="40% - Accent1 2 3 2 5 3 2 2" xfId="6444" xr:uid="{00000000-0005-0000-0000-000004190000}"/>
    <cellStyle name="40% - Accent1 2 3 2 5 3 3" xfId="6445" xr:uid="{00000000-0005-0000-0000-000005190000}"/>
    <cellStyle name="40% - Accent1 2 3 2 5 3 3 2" xfId="6446" xr:uid="{00000000-0005-0000-0000-000006190000}"/>
    <cellStyle name="40% - Accent1 2 3 2 5 3 4" xfId="6447" xr:uid="{00000000-0005-0000-0000-000007190000}"/>
    <cellStyle name="40% - Accent1 2 3 2 5 4" xfId="6448" xr:uid="{00000000-0005-0000-0000-000008190000}"/>
    <cellStyle name="40% - Accent1 2 3 2 5 4 2" xfId="6449" xr:uid="{00000000-0005-0000-0000-000009190000}"/>
    <cellStyle name="40% - Accent1 2 3 2 5 5" xfId="6450" xr:uid="{00000000-0005-0000-0000-00000A190000}"/>
    <cellStyle name="40% - Accent1 2 3 2 5 5 2" xfId="6451" xr:uid="{00000000-0005-0000-0000-00000B190000}"/>
    <cellStyle name="40% - Accent1 2 3 2 5 6" xfId="6452" xr:uid="{00000000-0005-0000-0000-00000C190000}"/>
    <cellStyle name="40% - Accent1 2 3 2 6" xfId="6453" xr:uid="{00000000-0005-0000-0000-00000D190000}"/>
    <cellStyle name="40% - Accent1 2 3 2 6 2" xfId="6454" xr:uid="{00000000-0005-0000-0000-00000E190000}"/>
    <cellStyle name="40% - Accent1 2 3 2 6 2 2" xfId="6455" xr:uid="{00000000-0005-0000-0000-00000F190000}"/>
    <cellStyle name="40% - Accent1 2 3 2 6 2 2 2" xfId="6456" xr:uid="{00000000-0005-0000-0000-000010190000}"/>
    <cellStyle name="40% - Accent1 2 3 2 6 2 2 2 2" xfId="6457" xr:uid="{00000000-0005-0000-0000-000011190000}"/>
    <cellStyle name="40% - Accent1 2 3 2 6 2 2 3" xfId="6458" xr:uid="{00000000-0005-0000-0000-000012190000}"/>
    <cellStyle name="40% - Accent1 2 3 2 6 2 2 3 2" xfId="6459" xr:uid="{00000000-0005-0000-0000-000013190000}"/>
    <cellStyle name="40% - Accent1 2 3 2 6 2 2 4" xfId="6460" xr:uid="{00000000-0005-0000-0000-000014190000}"/>
    <cellStyle name="40% - Accent1 2 3 2 6 2 3" xfId="6461" xr:uid="{00000000-0005-0000-0000-000015190000}"/>
    <cellStyle name="40% - Accent1 2 3 2 6 2 3 2" xfId="6462" xr:uid="{00000000-0005-0000-0000-000016190000}"/>
    <cellStyle name="40% - Accent1 2 3 2 6 2 4" xfId="6463" xr:uid="{00000000-0005-0000-0000-000017190000}"/>
    <cellStyle name="40% - Accent1 2 3 2 6 2 4 2" xfId="6464" xr:uid="{00000000-0005-0000-0000-000018190000}"/>
    <cellStyle name="40% - Accent1 2 3 2 6 2 5" xfId="6465" xr:uid="{00000000-0005-0000-0000-000019190000}"/>
    <cellStyle name="40% - Accent1 2 3 2 6 3" xfId="6466" xr:uid="{00000000-0005-0000-0000-00001A190000}"/>
    <cellStyle name="40% - Accent1 2 3 2 6 3 2" xfId="6467" xr:uid="{00000000-0005-0000-0000-00001B190000}"/>
    <cellStyle name="40% - Accent1 2 3 2 6 3 2 2" xfId="6468" xr:uid="{00000000-0005-0000-0000-00001C190000}"/>
    <cellStyle name="40% - Accent1 2 3 2 6 3 3" xfId="6469" xr:uid="{00000000-0005-0000-0000-00001D190000}"/>
    <cellStyle name="40% - Accent1 2 3 2 6 3 3 2" xfId="6470" xr:uid="{00000000-0005-0000-0000-00001E190000}"/>
    <cellStyle name="40% - Accent1 2 3 2 6 3 4" xfId="6471" xr:uid="{00000000-0005-0000-0000-00001F190000}"/>
    <cellStyle name="40% - Accent1 2 3 2 6 4" xfId="6472" xr:uid="{00000000-0005-0000-0000-000020190000}"/>
    <cellStyle name="40% - Accent1 2 3 2 6 4 2" xfId="6473" xr:uid="{00000000-0005-0000-0000-000021190000}"/>
    <cellStyle name="40% - Accent1 2 3 2 6 5" xfId="6474" xr:uid="{00000000-0005-0000-0000-000022190000}"/>
    <cellStyle name="40% - Accent1 2 3 2 6 5 2" xfId="6475" xr:uid="{00000000-0005-0000-0000-000023190000}"/>
    <cellStyle name="40% - Accent1 2 3 2 6 6" xfId="6476" xr:uid="{00000000-0005-0000-0000-000024190000}"/>
    <cellStyle name="40% - Accent1 2 3 2 7" xfId="6477" xr:uid="{00000000-0005-0000-0000-000025190000}"/>
    <cellStyle name="40% - Accent1 2 3 2 7 2" xfId="6478" xr:uid="{00000000-0005-0000-0000-000026190000}"/>
    <cellStyle name="40% - Accent1 2 3 2 7 2 2" xfId="6479" xr:uid="{00000000-0005-0000-0000-000027190000}"/>
    <cellStyle name="40% - Accent1 2 3 2 7 2 2 2" xfId="6480" xr:uid="{00000000-0005-0000-0000-000028190000}"/>
    <cellStyle name="40% - Accent1 2 3 2 7 2 3" xfId="6481" xr:uid="{00000000-0005-0000-0000-000029190000}"/>
    <cellStyle name="40% - Accent1 2 3 2 7 2 3 2" xfId="6482" xr:uid="{00000000-0005-0000-0000-00002A190000}"/>
    <cellStyle name="40% - Accent1 2 3 2 7 2 4" xfId="6483" xr:uid="{00000000-0005-0000-0000-00002B190000}"/>
    <cellStyle name="40% - Accent1 2 3 2 7 3" xfId="6484" xr:uid="{00000000-0005-0000-0000-00002C190000}"/>
    <cellStyle name="40% - Accent1 2 3 2 7 3 2" xfId="6485" xr:uid="{00000000-0005-0000-0000-00002D190000}"/>
    <cellStyle name="40% - Accent1 2 3 2 7 4" xfId="6486" xr:uid="{00000000-0005-0000-0000-00002E190000}"/>
    <cellStyle name="40% - Accent1 2 3 2 7 4 2" xfId="6487" xr:uid="{00000000-0005-0000-0000-00002F190000}"/>
    <cellStyle name="40% - Accent1 2 3 2 7 5" xfId="6488" xr:uid="{00000000-0005-0000-0000-000030190000}"/>
    <cellStyle name="40% - Accent1 2 3 2 8" xfId="6489" xr:uid="{00000000-0005-0000-0000-000031190000}"/>
    <cellStyle name="40% - Accent1 2 3 2 8 2" xfId="6490" xr:uid="{00000000-0005-0000-0000-000032190000}"/>
    <cellStyle name="40% - Accent1 2 3 2 8 2 2" xfId="6491" xr:uid="{00000000-0005-0000-0000-000033190000}"/>
    <cellStyle name="40% - Accent1 2 3 2 8 3" xfId="6492" xr:uid="{00000000-0005-0000-0000-000034190000}"/>
    <cellStyle name="40% - Accent1 2 3 2 8 3 2" xfId="6493" xr:uid="{00000000-0005-0000-0000-000035190000}"/>
    <cellStyle name="40% - Accent1 2 3 2 8 4" xfId="6494" xr:uid="{00000000-0005-0000-0000-000036190000}"/>
    <cellStyle name="40% - Accent1 2 3 2 9" xfId="6495" xr:uid="{00000000-0005-0000-0000-000037190000}"/>
    <cellStyle name="40% - Accent1 2 3 2 9 2" xfId="6496" xr:uid="{00000000-0005-0000-0000-000038190000}"/>
    <cellStyle name="40% - Accent1 2 3 2 9 2 2" xfId="6497" xr:uid="{00000000-0005-0000-0000-000039190000}"/>
    <cellStyle name="40% - Accent1 2 3 2 9 3" xfId="6498" xr:uid="{00000000-0005-0000-0000-00003A190000}"/>
    <cellStyle name="40% - Accent1 2 3 2 9 3 2" xfId="6499" xr:uid="{00000000-0005-0000-0000-00003B190000}"/>
    <cellStyle name="40% - Accent1 2 3 2 9 4" xfId="6500" xr:uid="{00000000-0005-0000-0000-00003C190000}"/>
    <cellStyle name="40% - Accent1 2 3 3" xfId="6501" xr:uid="{00000000-0005-0000-0000-00003D190000}"/>
    <cellStyle name="40% - Accent1 2 3 3 2" xfId="6502" xr:uid="{00000000-0005-0000-0000-00003E190000}"/>
    <cellStyle name="40% - Accent1 2 3 3 2 2" xfId="6503" xr:uid="{00000000-0005-0000-0000-00003F190000}"/>
    <cellStyle name="40% - Accent1 2 3 3 2 2 2" xfId="6504" xr:uid="{00000000-0005-0000-0000-000040190000}"/>
    <cellStyle name="40% - Accent1 2 3 3 2 2 2 2" xfId="6505" xr:uid="{00000000-0005-0000-0000-000041190000}"/>
    <cellStyle name="40% - Accent1 2 3 3 2 2 3" xfId="6506" xr:uid="{00000000-0005-0000-0000-000042190000}"/>
    <cellStyle name="40% - Accent1 2 3 3 2 2 3 2" xfId="6507" xr:uid="{00000000-0005-0000-0000-000043190000}"/>
    <cellStyle name="40% - Accent1 2 3 3 2 2 4" xfId="6508" xr:uid="{00000000-0005-0000-0000-000044190000}"/>
    <cellStyle name="40% - Accent1 2 3 3 2 3" xfId="6509" xr:uid="{00000000-0005-0000-0000-000045190000}"/>
    <cellStyle name="40% - Accent1 2 3 3 2 3 2" xfId="6510" xr:uid="{00000000-0005-0000-0000-000046190000}"/>
    <cellStyle name="40% - Accent1 2 3 3 2 4" xfId="6511" xr:uid="{00000000-0005-0000-0000-000047190000}"/>
    <cellStyle name="40% - Accent1 2 3 3 2 4 2" xfId="6512" xr:uid="{00000000-0005-0000-0000-000048190000}"/>
    <cellStyle name="40% - Accent1 2 3 3 2 5" xfId="6513" xr:uid="{00000000-0005-0000-0000-000049190000}"/>
    <cellStyle name="40% - Accent1 2 3 3 3" xfId="6514" xr:uid="{00000000-0005-0000-0000-00004A190000}"/>
    <cellStyle name="40% - Accent1 2 3 3 3 2" xfId="6515" xr:uid="{00000000-0005-0000-0000-00004B190000}"/>
    <cellStyle name="40% - Accent1 2 3 3 3 2 2" xfId="6516" xr:uid="{00000000-0005-0000-0000-00004C190000}"/>
    <cellStyle name="40% - Accent1 2 3 3 3 3" xfId="6517" xr:uid="{00000000-0005-0000-0000-00004D190000}"/>
    <cellStyle name="40% - Accent1 2 3 3 3 3 2" xfId="6518" xr:uid="{00000000-0005-0000-0000-00004E190000}"/>
    <cellStyle name="40% - Accent1 2 3 3 3 4" xfId="6519" xr:uid="{00000000-0005-0000-0000-00004F190000}"/>
    <cellStyle name="40% - Accent1 2 3 3 4" xfId="6520" xr:uid="{00000000-0005-0000-0000-000050190000}"/>
    <cellStyle name="40% - Accent1 2 3 3 4 2" xfId="6521" xr:uid="{00000000-0005-0000-0000-000051190000}"/>
    <cellStyle name="40% - Accent1 2 3 3 5" xfId="6522" xr:uid="{00000000-0005-0000-0000-000052190000}"/>
    <cellStyle name="40% - Accent1 2 3 3 5 2" xfId="6523" xr:uid="{00000000-0005-0000-0000-000053190000}"/>
    <cellStyle name="40% - Accent1 2 3 3 6" xfId="6524" xr:uid="{00000000-0005-0000-0000-000054190000}"/>
    <cellStyle name="40% - Accent1 2 3 4" xfId="6525" xr:uid="{00000000-0005-0000-0000-000055190000}"/>
    <cellStyle name="40% - Accent1 2 3 4 2" xfId="6526" xr:uid="{00000000-0005-0000-0000-000056190000}"/>
    <cellStyle name="40% - Accent1 2 3 4 2 2" xfId="6527" xr:uid="{00000000-0005-0000-0000-000057190000}"/>
    <cellStyle name="40% - Accent1 2 3 4 2 2 2" xfId="6528" xr:uid="{00000000-0005-0000-0000-000058190000}"/>
    <cellStyle name="40% - Accent1 2 3 4 2 2 2 2" xfId="6529" xr:uid="{00000000-0005-0000-0000-000059190000}"/>
    <cellStyle name="40% - Accent1 2 3 4 2 2 3" xfId="6530" xr:uid="{00000000-0005-0000-0000-00005A190000}"/>
    <cellStyle name="40% - Accent1 2 3 4 2 2 3 2" xfId="6531" xr:uid="{00000000-0005-0000-0000-00005B190000}"/>
    <cellStyle name="40% - Accent1 2 3 4 2 2 4" xfId="6532" xr:uid="{00000000-0005-0000-0000-00005C190000}"/>
    <cellStyle name="40% - Accent1 2 3 4 2 3" xfId="6533" xr:uid="{00000000-0005-0000-0000-00005D190000}"/>
    <cellStyle name="40% - Accent1 2 3 4 2 3 2" xfId="6534" xr:uid="{00000000-0005-0000-0000-00005E190000}"/>
    <cellStyle name="40% - Accent1 2 3 4 2 4" xfId="6535" xr:uid="{00000000-0005-0000-0000-00005F190000}"/>
    <cellStyle name="40% - Accent1 2 3 4 2 4 2" xfId="6536" xr:uid="{00000000-0005-0000-0000-000060190000}"/>
    <cellStyle name="40% - Accent1 2 3 4 2 5" xfId="6537" xr:uid="{00000000-0005-0000-0000-000061190000}"/>
    <cellStyle name="40% - Accent1 2 3 4 3" xfId="6538" xr:uid="{00000000-0005-0000-0000-000062190000}"/>
    <cellStyle name="40% - Accent1 2 3 4 3 2" xfId="6539" xr:uid="{00000000-0005-0000-0000-000063190000}"/>
    <cellStyle name="40% - Accent1 2 3 4 3 2 2" xfId="6540" xr:uid="{00000000-0005-0000-0000-000064190000}"/>
    <cellStyle name="40% - Accent1 2 3 4 3 3" xfId="6541" xr:uid="{00000000-0005-0000-0000-000065190000}"/>
    <cellStyle name="40% - Accent1 2 3 4 3 3 2" xfId="6542" xr:uid="{00000000-0005-0000-0000-000066190000}"/>
    <cellStyle name="40% - Accent1 2 3 4 3 4" xfId="6543" xr:uid="{00000000-0005-0000-0000-000067190000}"/>
    <cellStyle name="40% - Accent1 2 3 4 4" xfId="6544" xr:uid="{00000000-0005-0000-0000-000068190000}"/>
    <cellStyle name="40% - Accent1 2 3 4 4 2" xfId="6545" xr:uid="{00000000-0005-0000-0000-000069190000}"/>
    <cellStyle name="40% - Accent1 2 3 4 5" xfId="6546" xr:uid="{00000000-0005-0000-0000-00006A190000}"/>
    <cellStyle name="40% - Accent1 2 3 4 5 2" xfId="6547" xr:uid="{00000000-0005-0000-0000-00006B190000}"/>
    <cellStyle name="40% - Accent1 2 3 4 6" xfId="6548" xr:uid="{00000000-0005-0000-0000-00006C190000}"/>
    <cellStyle name="40% - Accent1 2 3 5" xfId="6549" xr:uid="{00000000-0005-0000-0000-00006D190000}"/>
    <cellStyle name="40% - Accent1 2 3 5 2" xfId="6550" xr:uid="{00000000-0005-0000-0000-00006E190000}"/>
    <cellStyle name="40% - Accent1 2 3 5 2 2" xfId="6551" xr:uid="{00000000-0005-0000-0000-00006F190000}"/>
    <cellStyle name="40% - Accent1 2 3 5 2 2 2" xfId="6552" xr:uid="{00000000-0005-0000-0000-000070190000}"/>
    <cellStyle name="40% - Accent1 2 3 5 2 2 2 2" xfId="6553" xr:uid="{00000000-0005-0000-0000-000071190000}"/>
    <cellStyle name="40% - Accent1 2 3 5 2 2 3" xfId="6554" xr:uid="{00000000-0005-0000-0000-000072190000}"/>
    <cellStyle name="40% - Accent1 2 3 5 2 2 3 2" xfId="6555" xr:uid="{00000000-0005-0000-0000-000073190000}"/>
    <cellStyle name="40% - Accent1 2 3 5 2 2 4" xfId="6556" xr:uid="{00000000-0005-0000-0000-000074190000}"/>
    <cellStyle name="40% - Accent1 2 3 5 2 3" xfId="6557" xr:uid="{00000000-0005-0000-0000-000075190000}"/>
    <cellStyle name="40% - Accent1 2 3 5 2 3 2" xfId="6558" xr:uid="{00000000-0005-0000-0000-000076190000}"/>
    <cellStyle name="40% - Accent1 2 3 5 2 4" xfId="6559" xr:uid="{00000000-0005-0000-0000-000077190000}"/>
    <cellStyle name="40% - Accent1 2 3 5 2 4 2" xfId="6560" xr:uid="{00000000-0005-0000-0000-000078190000}"/>
    <cellStyle name="40% - Accent1 2 3 5 2 5" xfId="6561" xr:uid="{00000000-0005-0000-0000-000079190000}"/>
    <cellStyle name="40% - Accent1 2 3 5 3" xfId="6562" xr:uid="{00000000-0005-0000-0000-00007A190000}"/>
    <cellStyle name="40% - Accent1 2 3 5 3 2" xfId="6563" xr:uid="{00000000-0005-0000-0000-00007B190000}"/>
    <cellStyle name="40% - Accent1 2 3 5 3 2 2" xfId="6564" xr:uid="{00000000-0005-0000-0000-00007C190000}"/>
    <cellStyle name="40% - Accent1 2 3 5 3 3" xfId="6565" xr:uid="{00000000-0005-0000-0000-00007D190000}"/>
    <cellStyle name="40% - Accent1 2 3 5 3 3 2" xfId="6566" xr:uid="{00000000-0005-0000-0000-00007E190000}"/>
    <cellStyle name="40% - Accent1 2 3 5 3 4" xfId="6567" xr:uid="{00000000-0005-0000-0000-00007F190000}"/>
    <cellStyle name="40% - Accent1 2 3 5 4" xfId="6568" xr:uid="{00000000-0005-0000-0000-000080190000}"/>
    <cellStyle name="40% - Accent1 2 3 5 4 2" xfId="6569" xr:uid="{00000000-0005-0000-0000-000081190000}"/>
    <cellStyle name="40% - Accent1 2 3 5 5" xfId="6570" xr:uid="{00000000-0005-0000-0000-000082190000}"/>
    <cellStyle name="40% - Accent1 2 3 5 5 2" xfId="6571" xr:uid="{00000000-0005-0000-0000-000083190000}"/>
    <cellStyle name="40% - Accent1 2 3 5 6" xfId="6572" xr:uid="{00000000-0005-0000-0000-000084190000}"/>
    <cellStyle name="40% - Accent1 2 3 6" xfId="6573" xr:uid="{00000000-0005-0000-0000-000085190000}"/>
    <cellStyle name="40% - Accent1 2 3 6 2" xfId="6574" xr:uid="{00000000-0005-0000-0000-000086190000}"/>
    <cellStyle name="40% - Accent1 2 3 6 2 2" xfId="6575" xr:uid="{00000000-0005-0000-0000-000087190000}"/>
    <cellStyle name="40% - Accent1 2 3 6 2 2 2" xfId="6576" xr:uid="{00000000-0005-0000-0000-000088190000}"/>
    <cellStyle name="40% - Accent1 2 3 6 2 2 2 2" xfId="6577" xr:uid="{00000000-0005-0000-0000-000089190000}"/>
    <cellStyle name="40% - Accent1 2 3 6 2 2 3" xfId="6578" xr:uid="{00000000-0005-0000-0000-00008A190000}"/>
    <cellStyle name="40% - Accent1 2 3 6 2 2 3 2" xfId="6579" xr:uid="{00000000-0005-0000-0000-00008B190000}"/>
    <cellStyle name="40% - Accent1 2 3 6 2 2 4" xfId="6580" xr:uid="{00000000-0005-0000-0000-00008C190000}"/>
    <cellStyle name="40% - Accent1 2 3 6 2 3" xfId="6581" xr:uid="{00000000-0005-0000-0000-00008D190000}"/>
    <cellStyle name="40% - Accent1 2 3 6 2 3 2" xfId="6582" xr:uid="{00000000-0005-0000-0000-00008E190000}"/>
    <cellStyle name="40% - Accent1 2 3 6 2 4" xfId="6583" xr:uid="{00000000-0005-0000-0000-00008F190000}"/>
    <cellStyle name="40% - Accent1 2 3 6 2 4 2" xfId="6584" xr:uid="{00000000-0005-0000-0000-000090190000}"/>
    <cellStyle name="40% - Accent1 2 3 6 2 5" xfId="6585" xr:uid="{00000000-0005-0000-0000-000091190000}"/>
    <cellStyle name="40% - Accent1 2 3 6 3" xfId="6586" xr:uid="{00000000-0005-0000-0000-000092190000}"/>
    <cellStyle name="40% - Accent1 2 3 6 3 2" xfId="6587" xr:uid="{00000000-0005-0000-0000-000093190000}"/>
    <cellStyle name="40% - Accent1 2 3 6 3 2 2" xfId="6588" xr:uid="{00000000-0005-0000-0000-000094190000}"/>
    <cellStyle name="40% - Accent1 2 3 6 3 3" xfId="6589" xr:uid="{00000000-0005-0000-0000-000095190000}"/>
    <cellStyle name="40% - Accent1 2 3 6 3 3 2" xfId="6590" xr:uid="{00000000-0005-0000-0000-000096190000}"/>
    <cellStyle name="40% - Accent1 2 3 6 3 4" xfId="6591" xr:uid="{00000000-0005-0000-0000-000097190000}"/>
    <cellStyle name="40% - Accent1 2 3 6 4" xfId="6592" xr:uid="{00000000-0005-0000-0000-000098190000}"/>
    <cellStyle name="40% - Accent1 2 3 6 4 2" xfId="6593" xr:uid="{00000000-0005-0000-0000-000099190000}"/>
    <cellStyle name="40% - Accent1 2 3 6 5" xfId="6594" xr:uid="{00000000-0005-0000-0000-00009A190000}"/>
    <cellStyle name="40% - Accent1 2 3 6 5 2" xfId="6595" xr:uid="{00000000-0005-0000-0000-00009B190000}"/>
    <cellStyle name="40% - Accent1 2 3 6 6" xfId="6596" xr:uid="{00000000-0005-0000-0000-00009C190000}"/>
    <cellStyle name="40% - Accent1 2 3 7" xfId="6597" xr:uid="{00000000-0005-0000-0000-00009D190000}"/>
    <cellStyle name="40% - Accent1 2 3 7 2" xfId="6598" xr:uid="{00000000-0005-0000-0000-00009E190000}"/>
    <cellStyle name="40% - Accent1 2 3 7 2 2" xfId="6599" xr:uid="{00000000-0005-0000-0000-00009F190000}"/>
    <cellStyle name="40% - Accent1 2 3 7 2 2 2" xfId="6600" xr:uid="{00000000-0005-0000-0000-0000A0190000}"/>
    <cellStyle name="40% - Accent1 2 3 7 2 2 2 2" xfId="6601" xr:uid="{00000000-0005-0000-0000-0000A1190000}"/>
    <cellStyle name="40% - Accent1 2 3 7 2 2 3" xfId="6602" xr:uid="{00000000-0005-0000-0000-0000A2190000}"/>
    <cellStyle name="40% - Accent1 2 3 7 2 2 3 2" xfId="6603" xr:uid="{00000000-0005-0000-0000-0000A3190000}"/>
    <cellStyle name="40% - Accent1 2 3 7 2 2 4" xfId="6604" xr:uid="{00000000-0005-0000-0000-0000A4190000}"/>
    <cellStyle name="40% - Accent1 2 3 7 2 3" xfId="6605" xr:uid="{00000000-0005-0000-0000-0000A5190000}"/>
    <cellStyle name="40% - Accent1 2 3 7 2 3 2" xfId="6606" xr:uid="{00000000-0005-0000-0000-0000A6190000}"/>
    <cellStyle name="40% - Accent1 2 3 7 2 4" xfId="6607" xr:uid="{00000000-0005-0000-0000-0000A7190000}"/>
    <cellStyle name="40% - Accent1 2 3 7 2 4 2" xfId="6608" xr:uid="{00000000-0005-0000-0000-0000A8190000}"/>
    <cellStyle name="40% - Accent1 2 3 7 2 5" xfId="6609" xr:uid="{00000000-0005-0000-0000-0000A9190000}"/>
    <cellStyle name="40% - Accent1 2 3 7 3" xfId="6610" xr:uid="{00000000-0005-0000-0000-0000AA190000}"/>
    <cellStyle name="40% - Accent1 2 3 7 3 2" xfId="6611" xr:uid="{00000000-0005-0000-0000-0000AB190000}"/>
    <cellStyle name="40% - Accent1 2 3 7 3 2 2" xfId="6612" xr:uid="{00000000-0005-0000-0000-0000AC190000}"/>
    <cellStyle name="40% - Accent1 2 3 7 3 3" xfId="6613" xr:uid="{00000000-0005-0000-0000-0000AD190000}"/>
    <cellStyle name="40% - Accent1 2 3 7 3 3 2" xfId="6614" xr:uid="{00000000-0005-0000-0000-0000AE190000}"/>
    <cellStyle name="40% - Accent1 2 3 7 3 4" xfId="6615" xr:uid="{00000000-0005-0000-0000-0000AF190000}"/>
    <cellStyle name="40% - Accent1 2 3 7 4" xfId="6616" xr:uid="{00000000-0005-0000-0000-0000B0190000}"/>
    <cellStyle name="40% - Accent1 2 3 7 4 2" xfId="6617" xr:uid="{00000000-0005-0000-0000-0000B1190000}"/>
    <cellStyle name="40% - Accent1 2 3 7 5" xfId="6618" xr:uid="{00000000-0005-0000-0000-0000B2190000}"/>
    <cellStyle name="40% - Accent1 2 3 7 5 2" xfId="6619" xr:uid="{00000000-0005-0000-0000-0000B3190000}"/>
    <cellStyle name="40% - Accent1 2 3 7 6" xfId="6620" xr:uid="{00000000-0005-0000-0000-0000B4190000}"/>
    <cellStyle name="40% - Accent1 2 3 8" xfId="6621" xr:uid="{00000000-0005-0000-0000-0000B5190000}"/>
    <cellStyle name="40% - Accent1 2 3 8 2" xfId="6622" xr:uid="{00000000-0005-0000-0000-0000B6190000}"/>
    <cellStyle name="40% - Accent1 2 3 8 2 2" xfId="6623" xr:uid="{00000000-0005-0000-0000-0000B7190000}"/>
    <cellStyle name="40% - Accent1 2 3 8 2 2 2" xfId="6624" xr:uid="{00000000-0005-0000-0000-0000B8190000}"/>
    <cellStyle name="40% - Accent1 2 3 8 2 3" xfId="6625" xr:uid="{00000000-0005-0000-0000-0000B9190000}"/>
    <cellStyle name="40% - Accent1 2 3 8 2 3 2" xfId="6626" xr:uid="{00000000-0005-0000-0000-0000BA190000}"/>
    <cellStyle name="40% - Accent1 2 3 8 2 4" xfId="6627" xr:uid="{00000000-0005-0000-0000-0000BB190000}"/>
    <cellStyle name="40% - Accent1 2 3 8 3" xfId="6628" xr:uid="{00000000-0005-0000-0000-0000BC190000}"/>
    <cellStyle name="40% - Accent1 2 3 8 3 2" xfId="6629" xr:uid="{00000000-0005-0000-0000-0000BD190000}"/>
    <cellStyle name="40% - Accent1 2 3 8 4" xfId="6630" xr:uid="{00000000-0005-0000-0000-0000BE190000}"/>
    <cellStyle name="40% - Accent1 2 3 8 4 2" xfId="6631" xr:uid="{00000000-0005-0000-0000-0000BF190000}"/>
    <cellStyle name="40% - Accent1 2 3 8 5" xfId="6632" xr:uid="{00000000-0005-0000-0000-0000C0190000}"/>
    <cellStyle name="40% - Accent1 2 3 9" xfId="6633" xr:uid="{00000000-0005-0000-0000-0000C1190000}"/>
    <cellStyle name="40% - Accent1 2 3 9 2" xfId="6634" xr:uid="{00000000-0005-0000-0000-0000C2190000}"/>
    <cellStyle name="40% - Accent1 2 3 9 2 2" xfId="6635" xr:uid="{00000000-0005-0000-0000-0000C3190000}"/>
    <cellStyle name="40% - Accent1 2 3 9 3" xfId="6636" xr:uid="{00000000-0005-0000-0000-0000C4190000}"/>
    <cellStyle name="40% - Accent1 2 3 9 3 2" xfId="6637" xr:uid="{00000000-0005-0000-0000-0000C5190000}"/>
    <cellStyle name="40% - Accent1 2 3 9 4" xfId="6638" xr:uid="{00000000-0005-0000-0000-0000C6190000}"/>
    <cellStyle name="40% - Accent1 2 4" xfId="6639" xr:uid="{00000000-0005-0000-0000-0000C7190000}"/>
    <cellStyle name="40% - Accent1 2 4 10" xfId="6640" xr:uid="{00000000-0005-0000-0000-0000C8190000}"/>
    <cellStyle name="40% - Accent1 2 4 10 2" xfId="6641" xr:uid="{00000000-0005-0000-0000-0000C9190000}"/>
    <cellStyle name="40% - Accent1 2 4 11" xfId="6642" xr:uid="{00000000-0005-0000-0000-0000CA190000}"/>
    <cellStyle name="40% - Accent1 2 4 11 2" xfId="6643" xr:uid="{00000000-0005-0000-0000-0000CB190000}"/>
    <cellStyle name="40% - Accent1 2 4 12" xfId="6644" xr:uid="{00000000-0005-0000-0000-0000CC190000}"/>
    <cellStyle name="40% - Accent1 2 4 2" xfId="6645" xr:uid="{00000000-0005-0000-0000-0000CD190000}"/>
    <cellStyle name="40% - Accent1 2 4 2 2" xfId="6646" xr:uid="{00000000-0005-0000-0000-0000CE190000}"/>
    <cellStyle name="40% - Accent1 2 4 2 2 2" xfId="6647" xr:uid="{00000000-0005-0000-0000-0000CF190000}"/>
    <cellStyle name="40% - Accent1 2 4 2 2 2 2" xfId="6648" xr:uid="{00000000-0005-0000-0000-0000D0190000}"/>
    <cellStyle name="40% - Accent1 2 4 2 2 2 2 2" xfId="6649" xr:uid="{00000000-0005-0000-0000-0000D1190000}"/>
    <cellStyle name="40% - Accent1 2 4 2 2 2 3" xfId="6650" xr:uid="{00000000-0005-0000-0000-0000D2190000}"/>
    <cellStyle name="40% - Accent1 2 4 2 2 2 3 2" xfId="6651" xr:uid="{00000000-0005-0000-0000-0000D3190000}"/>
    <cellStyle name="40% - Accent1 2 4 2 2 2 4" xfId="6652" xr:uid="{00000000-0005-0000-0000-0000D4190000}"/>
    <cellStyle name="40% - Accent1 2 4 2 2 3" xfId="6653" xr:uid="{00000000-0005-0000-0000-0000D5190000}"/>
    <cellStyle name="40% - Accent1 2 4 2 2 3 2" xfId="6654" xr:uid="{00000000-0005-0000-0000-0000D6190000}"/>
    <cellStyle name="40% - Accent1 2 4 2 2 4" xfId="6655" xr:uid="{00000000-0005-0000-0000-0000D7190000}"/>
    <cellStyle name="40% - Accent1 2 4 2 2 4 2" xfId="6656" xr:uid="{00000000-0005-0000-0000-0000D8190000}"/>
    <cellStyle name="40% - Accent1 2 4 2 2 5" xfId="6657" xr:uid="{00000000-0005-0000-0000-0000D9190000}"/>
    <cellStyle name="40% - Accent1 2 4 2 3" xfId="6658" xr:uid="{00000000-0005-0000-0000-0000DA190000}"/>
    <cellStyle name="40% - Accent1 2 4 2 3 2" xfId="6659" xr:uid="{00000000-0005-0000-0000-0000DB190000}"/>
    <cellStyle name="40% - Accent1 2 4 2 3 2 2" xfId="6660" xr:uid="{00000000-0005-0000-0000-0000DC190000}"/>
    <cellStyle name="40% - Accent1 2 4 2 3 3" xfId="6661" xr:uid="{00000000-0005-0000-0000-0000DD190000}"/>
    <cellStyle name="40% - Accent1 2 4 2 3 3 2" xfId="6662" xr:uid="{00000000-0005-0000-0000-0000DE190000}"/>
    <cellStyle name="40% - Accent1 2 4 2 3 4" xfId="6663" xr:uid="{00000000-0005-0000-0000-0000DF190000}"/>
    <cellStyle name="40% - Accent1 2 4 2 4" xfId="6664" xr:uid="{00000000-0005-0000-0000-0000E0190000}"/>
    <cellStyle name="40% - Accent1 2 4 2 4 2" xfId="6665" xr:uid="{00000000-0005-0000-0000-0000E1190000}"/>
    <cellStyle name="40% - Accent1 2 4 2 5" xfId="6666" xr:uid="{00000000-0005-0000-0000-0000E2190000}"/>
    <cellStyle name="40% - Accent1 2 4 2 5 2" xfId="6667" xr:uid="{00000000-0005-0000-0000-0000E3190000}"/>
    <cellStyle name="40% - Accent1 2 4 2 6" xfId="6668" xr:uid="{00000000-0005-0000-0000-0000E4190000}"/>
    <cellStyle name="40% - Accent1 2 4 3" xfId="6669" xr:uid="{00000000-0005-0000-0000-0000E5190000}"/>
    <cellStyle name="40% - Accent1 2 4 3 2" xfId="6670" xr:uid="{00000000-0005-0000-0000-0000E6190000}"/>
    <cellStyle name="40% - Accent1 2 4 3 2 2" xfId="6671" xr:uid="{00000000-0005-0000-0000-0000E7190000}"/>
    <cellStyle name="40% - Accent1 2 4 3 2 2 2" xfId="6672" xr:uid="{00000000-0005-0000-0000-0000E8190000}"/>
    <cellStyle name="40% - Accent1 2 4 3 2 2 2 2" xfId="6673" xr:uid="{00000000-0005-0000-0000-0000E9190000}"/>
    <cellStyle name="40% - Accent1 2 4 3 2 2 3" xfId="6674" xr:uid="{00000000-0005-0000-0000-0000EA190000}"/>
    <cellStyle name="40% - Accent1 2 4 3 2 2 3 2" xfId="6675" xr:uid="{00000000-0005-0000-0000-0000EB190000}"/>
    <cellStyle name="40% - Accent1 2 4 3 2 2 4" xfId="6676" xr:uid="{00000000-0005-0000-0000-0000EC190000}"/>
    <cellStyle name="40% - Accent1 2 4 3 2 3" xfId="6677" xr:uid="{00000000-0005-0000-0000-0000ED190000}"/>
    <cellStyle name="40% - Accent1 2 4 3 2 3 2" xfId="6678" xr:uid="{00000000-0005-0000-0000-0000EE190000}"/>
    <cellStyle name="40% - Accent1 2 4 3 2 4" xfId="6679" xr:uid="{00000000-0005-0000-0000-0000EF190000}"/>
    <cellStyle name="40% - Accent1 2 4 3 2 4 2" xfId="6680" xr:uid="{00000000-0005-0000-0000-0000F0190000}"/>
    <cellStyle name="40% - Accent1 2 4 3 2 5" xfId="6681" xr:uid="{00000000-0005-0000-0000-0000F1190000}"/>
    <cellStyle name="40% - Accent1 2 4 3 3" xfId="6682" xr:uid="{00000000-0005-0000-0000-0000F2190000}"/>
    <cellStyle name="40% - Accent1 2 4 3 3 2" xfId="6683" xr:uid="{00000000-0005-0000-0000-0000F3190000}"/>
    <cellStyle name="40% - Accent1 2 4 3 3 2 2" xfId="6684" xr:uid="{00000000-0005-0000-0000-0000F4190000}"/>
    <cellStyle name="40% - Accent1 2 4 3 3 3" xfId="6685" xr:uid="{00000000-0005-0000-0000-0000F5190000}"/>
    <cellStyle name="40% - Accent1 2 4 3 3 3 2" xfId="6686" xr:uid="{00000000-0005-0000-0000-0000F6190000}"/>
    <cellStyle name="40% - Accent1 2 4 3 3 4" xfId="6687" xr:uid="{00000000-0005-0000-0000-0000F7190000}"/>
    <cellStyle name="40% - Accent1 2 4 3 4" xfId="6688" xr:uid="{00000000-0005-0000-0000-0000F8190000}"/>
    <cellStyle name="40% - Accent1 2 4 3 4 2" xfId="6689" xr:uid="{00000000-0005-0000-0000-0000F9190000}"/>
    <cellStyle name="40% - Accent1 2 4 3 5" xfId="6690" xr:uid="{00000000-0005-0000-0000-0000FA190000}"/>
    <cellStyle name="40% - Accent1 2 4 3 5 2" xfId="6691" xr:uid="{00000000-0005-0000-0000-0000FB190000}"/>
    <cellStyle name="40% - Accent1 2 4 3 6" xfId="6692" xr:uid="{00000000-0005-0000-0000-0000FC190000}"/>
    <cellStyle name="40% - Accent1 2 4 4" xfId="6693" xr:uid="{00000000-0005-0000-0000-0000FD190000}"/>
    <cellStyle name="40% - Accent1 2 4 4 2" xfId="6694" xr:uid="{00000000-0005-0000-0000-0000FE190000}"/>
    <cellStyle name="40% - Accent1 2 4 4 2 2" xfId="6695" xr:uid="{00000000-0005-0000-0000-0000FF190000}"/>
    <cellStyle name="40% - Accent1 2 4 4 2 2 2" xfId="6696" xr:uid="{00000000-0005-0000-0000-0000001A0000}"/>
    <cellStyle name="40% - Accent1 2 4 4 2 2 2 2" xfId="6697" xr:uid="{00000000-0005-0000-0000-0000011A0000}"/>
    <cellStyle name="40% - Accent1 2 4 4 2 2 3" xfId="6698" xr:uid="{00000000-0005-0000-0000-0000021A0000}"/>
    <cellStyle name="40% - Accent1 2 4 4 2 2 3 2" xfId="6699" xr:uid="{00000000-0005-0000-0000-0000031A0000}"/>
    <cellStyle name="40% - Accent1 2 4 4 2 2 4" xfId="6700" xr:uid="{00000000-0005-0000-0000-0000041A0000}"/>
    <cellStyle name="40% - Accent1 2 4 4 2 3" xfId="6701" xr:uid="{00000000-0005-0000-0000-0000051A0000}"/>
    <cellStyle name="40% - Accent1 2 4 4 2 3 2" xfId="6702" xr:uid="{00000000-0005-0000-0000-0000061A0000}"/>
    <cellStyle name="40% - Accent1 2 4 4 2 4" xfId="6703" xr:uid="{00000000-0005-0000-0000-0000071A0000}"/>
    <cellStyle name="40% - Accent1 2 4 4 2 4 2" xfId="6704" xr:uid="{00000000-0005-0000-0000-0000081A0000}"/>
    <cellStyle name="40% - Accent1 2 4 4 2 5" xfId="6705" xr:uid="{00000000-0005-0000-0000-0000091A0000}"/>
    <cellStyle name="40% - Accent1 2 4 4 3" xfId="6706" xr:uid="{00000000-0005-0000-0000-00000A1A0000}"/>
    <cellStyle name="40% - Accent1 2 4 4 3 2" xfId="6707" xr:uid="{00000000-0005-0000-0000-00000B1A0000}"/>
    <cellStyle name="40% - Accent1 2 4 4 3 2 2" xfId="6708" xr:uid="{00000000-0005-0000-0000-00000C1A0000}"/>
    <cellStyle name="40% - Accent1 2 4 4 3 3" xfId="6709" xr:uid="{00000000-0005-0000-0000-00000D1A0000}"/>
    <cellStyle name="40% - Accent1 2 4 4 3 3 2" xfId="6710" xr:uid="{00000000-0005-0000-0000-00000E1A0000}"/>
    <cellStyle name="40% - Accent1 2 4 4 3 4" xfId="6711" xr:uid="{00000000-0005-0000-0000-00000F1A0000}"/>
    <cellStyle name="40% - Accent1 2 4 4 4" xfId="6712" xr:uid="{00000000-0005-0000-0000-0000101A0000}"/>
    <cellStyle name="40% - Accent1 2 4 4 4 2" xfId="6713" xr:uid="{00000000-0005-0000-0000-0000111A0000}"/>
    <cellStyle name="40% - Accent1 2 4 4 5" xfId="6714" xr:uid="{00000000-0005-0000-0000-0000121A0000}"/>
    <cellStyle name="40% - Accent1 2 4 4 5 2" xfId="6715" xr:uid="{00000000-0005-0000-0000-0000131A0000}"/>
    <cellStyle name="40% - Accent1 2 4 4 6" xfId="6716" xr:uid="{00000000-0005-0000-0000-0000141A0000}"/>
    <cellStyle name="40% - Accent1 2 4 5" xfId="6717" xr:uid="{00000000-0005-0000-0000-0000151A0000}"/>
    <cellStyle name="40% - Accent1 2 4 5 2" xfId="6718" xr:uid="{00000000-0005-0000-0000-0000161A0000}"/>
    <cellStyle name="40% - Accent1 2 4 5 2 2" xfId="6719" xr:uid="{00000000-0005-0000-0000-0000171A0000}"/>
    <cellStyle name="40% - Accent1 2 4 5 2 2 2" xfId="6720" xr:uid="{00000000-0005-0000-0000-0000181A0000}"/>
    <cellStyle name="40% - Accent1 2 4 5 2 2 2 2" xfId="6721" xr:uid="{00000000-0005-0000-0000-0000191A0000}"/>
    <cellStyle name="40% - Accent1 2 4 5 2 2 3" xfId="6722" xr:uid="{00000000-0005-0000-0000-00001A1A0000}"/>
    <cellStyle name="40% - Accent1 2 4 5 2 2 3 2" xfId="6723" xr:uid="{00000000-0005-0000-0000-00001B1A0000}"/>
    <cellStyle name="40% - Accent1 2 4 5 2 2 4" xfId="6724" xr:uid="{00000000-0005-0000-0000-00001C1A0000}"/>
    <cellStyle name="40% - Accent1 2 4 5 2 3" xfId="6725" xr:uid="{00000000-0005-0000-0000-00001D1A0000}"/>
    <cellStyle name="40% - Accent1 2 4 5 2 3 2" xfId="6726" xr:uid="{00000000-0005-0000-0000-00001E1A0000}"/>
    <cellStyle name="40% - Accent1 2 4 5 2 4" xfId="6727" xr:uid="{00000000-0005-0000-0000-00001F1A0000}"/>
    <cellStyle name="40% - Accent1 2 4 5 2 4 2" xfId="6728" xr:uid="{00000000-0005-0000-0000-0000201A0000}"/>
    <cellStyle name="40% - Accent1 2 4 5 2 5" xfId="6729" xr:uid="{00000000-0005-0000-0000-0000211A0000}"/>
    <cellStyle name="40% - Accent1 2 4 5 3" xfId="6730" xr:uid="{00000000-0005-0000-0000-0000221A0000}"/>
    <cellStyle name="40% - Accent1 2 4 5 3 2" xfId="6731" xr:uid="{00000000-0005-0000-0000-0000231A0000}"/>
    <cellStyle name="40% - Accent1 2 4 5 3 2 2" xfId="6732" xr:uid="{00000000-0005-0000-0000-0000241A0000}"/>
    <cellStyle name="40% - Accent1 2 4 5 3 3" xfId="6733" xr:uid="{00000000-0005-0000-0000-0000251A0000}"/>
    <cellStyle name="40% - Accent1 2 4 5 3 3 2" xfId="6734" xr:uid="{00000000-0005-0000-0000-0000261A0000}"/>
    <cellStyle name="40% - Accent1 2 4 5 3 4" xfId="6735" xr:uid="{00000000-0005-0000-0000-0000271A0000}"/>
    <cellStyle name="40% - Accent1 2 4 5 4" xfId="6736" xr:uid="{00000000-0005-0000-0000-0000281A0000}"/>
    <cellStyle name="40% - Accent1 2 4 5 4 2" xfId="6737" xr:uid="{00000000-0005-0000-0000-0000291A0000}"/>
    <cellStyle name="40% - Accent1 2 4 5 5" xfId="6738" xr:uid="{00000000-0005-0000-0000-00002A1A0000}"/>
    <cellStyle name="40% - Accent1 2 4 5 5 2" xfId="6739" xr:uid="{00000000-0005-0000-0000-00002B1A0000}"/>
    <cellStyle name="40% - Accent1 2 4 5 6" xfId="6740" xr:uid="{00000000-0005-0000-0000-00002C1A0000}"/>
    <cellStyle name="40% - Accent1 2 4 6" xfId="6741" xr:uid="{00000000-0005-0000-0000-00002D1A0000}"/>
    <cellStyle name="40% - Accent1 2 4 6 2" xfId="6742" xr:uid="{00000000-0005-0000-0000-00002E1A0000}"/>
    <cellStyle name="40% - Accent1 2 4 6 2 2" xfId="6743" xr:uid="{00000000-0005-0000-0000-00002F1A0000}"/>
    <cellStyle name="40% - Accent1 2 4 6 2 2 2" xfId="6744" xr:uid="{00000000-0005-0000-0000-0000301A0000}"/>
    <cellStyle name="40% - Accent1 2 4 6 2 2 2 2" xfId="6745" xr:uid="{00000000-0005-0000-0000-0000311A0000}"/>
    <cellStyle name="40% - Accent1 2 4 6 2 2 3" xfId="6746" xr:uid="{00000000-0005-0000-0000-0000321A0000}"/>
    <cellStyle name="40% - Accent1 2 4 6 2 2 3 2" xfId="6747" xr:uid="{00000000-0005-0000-0000-0000331A0000}"/>
    <cellStyle name="40% - Accent1 2 4 6 2 2 4" xfId="6748" xr:uid="{00000000-0005-0000-0000-0000341A0000}"/>
    <cellStyle name="40% - Accent1 2 4 6 2 3" xfId="6749" xr:uid="{00000000-0005-0000-0000-0000351A0000}"/>
    <cellStyle name="40% - Accent1 2 4 6 2 3 2" xfId="6750" xr:uid="{00000000-0005-0000-0000-0000361A0000}"/>
    <cellStyle name="40% - Accent1 2 4 6 2 4" xfId="6751" xr:uid="{00000000-0005-0000-0000-0000371A0000}"/>
    <cellStyle name="40% - Accent1 2 4 6 2 4 2" xfId="6752" xr:uid="{00000000-0005-0000-0000-0000381A0000}"/>
    <cellStyle name="40% - Accent1 2 4 6 2 5" xfId="6753" xr:uid="{00000000-0005-0000-0000-0000391A0000}"/>
    <cellStyle name="40% - Accent1 2 4 6 3" xfId="6754" xr:uid="{00000000-0005-0000-0000-00003A1A0000}"/>
    <cellStyle name="40% - Accent1 2 4 6 3 2" xfId="6755" xr:uid="{00000000-0005-0000-0000-00003B1A0000}"/>
    <cellStyle name="40% - Accent1 2 4 6 3 2 2" xfId="6756" xr:uid="{00000000-0005-0000-0000-00003C1A0000}"/>
    <cellStyle name="40% - Accent1 2 4 6 3 3" xfId="6757" xr:uid="{00000000-0005-0000-0000-00003D1A0000}"/>
    <cellStyle name="40% - Accent1 2 4 6 3 3 2" xfId="6758" xr:uid="{00000000-0005-0000-0000-00003E1A0000}"/>
    <cellStyle name="40% - Accent1 2 4 6 3 4" xfId="6759" xr:uid="{00000000-0005-0000-0000-00003F1A0000}"/>
    <cellStyle name="40% - Accent1 2 4 6 4" xfId="6760" xr:uid="{00000000-0005-0000-0000-0000401A0000}"/>
    <cellStyle name="40% - Accent1 2 4 6 4 2" xfId="6761" xr:uid="{00000000-0005-0000-0000-0000411A0000}"/>
    <cellStyle name="40% - Accent1 2 4 6 5" xfId="6762" xr:uid="{00000000-0005-0000-0000-0000421A0000}"/>
    <cellStyle name="40% - Accent1 2 4 6 5 2" xfId="6763" xr:uid="{00000000-0005-0000-0000-0000431A0000}"/>
    <cellStyle name="40% - Accent1 2 4 6 6" xfId="6764" xr:uid="{00000000-0005-0000-0000-0000441A0000}"/>
    <cellStyle name="40% - Accent1 2 4 7" xfId="6765" xr:uid="{00000000-0005-0000-0000-0000451A0000}"/>
    <cellStyle name="40% - Accent1 2 4 7 2" xfId="6766" xr:uid="{00000000-0005-0000-0000-0000461A0000}"/>
    <cellStyle name="40% - Accent1 2 4 7 2 2" xfId="6767" xr:uid="{00000000-0005-0000-0000-0000471A0000}"/>
    <cellStyle name="40% - Accent1 2 4 7 2 2 2" xfId="6768" xr:uid="{00000000-0005-0000-0000-0000481A0000}"/>
    <cellStyle name="40% - Accent1 2 4 7 2 3" xfId="6769" xr:uid="{00000000-0005-0000-0000-0000491A0000}"/>
    <cellStyle name="40% - Accent1 2 4 7 2 3 2" xfId="6770" xr:uid="{00000000-0005-0000-0000-00004A1A0000}"/>
    <cellStyle name="40% - Accent1 2 4 7 2 4" xfId="6771" xr:uid="{00000000-0005-0000-0000-00004B1A0000}"/>
    <cellStyle name="40% - Accent1 2 4 7 3" xfId="6772" xr:uid="{00000000-0005-0000-0000-00004C1A0000}"/>
    <cellStyle name="40% - Accent1 2 4 7 3 2" xfId="6773" xr:uid="{00000000-0005-0000-0000-00004D1A0000}"/>
    <cellStyle name="40% - Accent1 2 4 7 4" xfId="6774" xr:uid="{00000000-0005-0000-0000-00004E1A0000}"/>
    <cellStyle name="40% - Accent1 2 4 7 4 2" xfId="6775" xr:uid="{00000000-0005-0000-0000-00004F1A0000}"/>
    <cellStyle name="40% - Accent1 2 4 7 5" xfId="6776" xr:uid="{00000000-0005-0000-0000-0000501A0000}"/>
    <cellStyle name="40% - Accent1 2 4 8" xfId="6777" xr:uid="{00000000-0005-0000-0000-0000511A0000}"/>
    <cellStyle name="40% - Accent1 2 4 8 2" xfId="6778" xr:uid="{00000000-0005-0000-0000-0000521A0000}"/>
    <cellStyle name="40% - Accent1 2 4 8 2 2" xfId="6779" xr:uid="{00000000-0005-0000-0000-0000531A0000}"/>
    <cellStyle name="40% - Accent1 2 4 8 3" xfId="6780" xr:uid="{00000000-0005-0000-0000-0000541A0000}"/>
    <cellStyle name="40% - Accent1 2 4 8 3 2" xfId="6781" xr:uid="{00000000-0005-0000-0000-0000551A0000}"/>
    <cellStyle name="40% - Accent1 2 4 8 4" xfId="6782" xr:uid="{00000000-0005-0000-0000-0000561A0000}"/>
    <cellStyle name="40% - Accent1 2 4 9" xfId="6783" xr:uid="{00000000-0005-0000-0000-0000571A0000}"/>
    <cellStyle name="40% - Accent1 2 4 9 2" xfId="6784" xr:uid="{00000000-0005-0000-0000-0000581A0000}"/>
    <cellStyle name="40% - Accent1 2 4 9 2 2" xfId="6785" xr:uid="{00000000-0005-0000-0000-0000591A0000}"/>
    <cellStyle name="40% - Accent1 2 4 9 3" xfId="6786" xr:uid="{00000000-0005-0000-0000-00005A1A0000}"/>
    <cellStyle name="40% - Accent1 2 4 9 3 2" xfId="6787" xr:uid="{00000000-0005-0000-0000-00005B1A0000}"/>
    <cellStyle name="40% - Accent1 2 4 9 4" xfId="6788" xr:uid="{00000000-0005-0000-0000-00005C1A0000}"/>
    <cellStyle name="40% - Accent1 2 5" xfId="6789" xr:uid="{00000000-0005-0000-0000-00005D1A0000}"/>
    <cellStyle name="40% - Accent1 2 5 2" xfId="6790" xr:uid="{00000000-0005-0000-0000-00005E1A0000}"/>
    <cellStyle name="40% - Accent1 2 5 2 2" xfId="6791" xr:uid="{00000000-0005-0000-0000-00005F1A0000}"/>
    <cellStyle name="40% - Accent1 2 5 2 2 2" xfId="6792" xr:uid="{00000000-0005-0000-0000-0000601A0000}"/>
    <cellStyle name="40% - Accent1 2 5 2 2 2 2" xfId="6793" xr:uid="{00000000-0005-0000-0000-0000611A0000}"/>
    <cellStyle name="40% - Accent1 2 5 2 2 3" xfId="6794" xr:uid="{00000000-0005-0000-0000-0000621A0000}"/>
    <cellStyle name="40% - Accent1 2 5 2 2 3 2" xfId="6795" xr:uid="{00000000-0005-0000-0000-0000631A0000}"/>
    <cellStyle name="40% - Accent1 2 5 2 2 4" xfId="6796" xr:uid="{00000000-0005-0000-0000-0000641A0000}"/>
    <cellStyle name="40% - Accent1 2 5 2 3" xfId="6797" xr:uid="{00000000-0005-0000-0000-0000651A0000}"/>
    <cellStyle name="40% - Accent1 2 5 2 3 2" xfId="6798" xr:uid="{00000000-0005-0000-0000-0000661A0000}"/>
    <cellStyle name="40% - Accent1 2 5 2 4" xfId="6799" xr:uid="{00000000-0005-0000-0000-0000671A0000}"/>
    <cellStyle name="40% - Accent1 2 5 2 4 2" xfId="6800" xr:uid="{00000000-0005-0000-0000-0000681A0000}"/>
    <cellStyle name="40% - Accent1 2 5 2 5" xfId="6801" xr:uid="{00000000-0005-0000-0000-0000691A0000}"/>
    <cellStyle name="40% - Accent1 2 5 3" xfId="6802" xr:uid="{00000000-0005-0000-0000-00006A1A0000}"/>
    <cellStyle name="40% - Accent1 2 5 3 2" xfId="6803" xr:uid="{00000000-0005-0000-0000-00006B1A0000}"/>
    <cellStyle name="40% - Accent1 2 5 3 2 2" xfId="6804" xr:uid="{00000000-0005-0000-0000-00006C1A0000}"/>
    <cellStyle name="40% - Accent1 2 5 3 3" xfId="6805" xr:uid="{00000000-0005-0000-0000-00006D1A0000}"/>
    <cellStyle name="40% - Accent1 2 5 3 3 2" xfId="6806" xr:uid="{00000000-0005-0000-0000-00006E1A0000}"/>
    <cellStyle name="40% - Accent1 2 5 3 4" xfId="6807" xr:uid="{00000000-0005-0000-0000-00006F1A0000}"/>
    <cellStyle name="40% - Accent1 2 5 4" xfId="6808" xr:uid="{00000000-0005-0000-0000-0000701A0000}"/>
    <cellStyle name="40% - Accent1 2 5 4 2" xfId="6809" xr:uid="{00000000-0005-0000-0000-0000711A0000}"/>
    <cellStyle name="40% - Accent1 2 5 5" xfId="6810" xr:uid="{00000000-0005-0000-0000-0000721A0000}"/>
    <cellStyle name="40% - Accent1 2 5 5 2" xfId="6811" xr:uid="{00000000-0005-0000-0000-0000731A0000}"/>
    <cellStyle name="40% - Accent1 2 5 6" xfId="6812" xr:uid="{00000000-0005-0000-0000-0000741A0000}"/>
    <cellStyle name="40% - Accent1 2 6" xfId="6813" xr:uid="{00000000-0005-0000-0000-0000751A0000}"/>
    <cellStyle name="40% - Accent1 2 6 2" xfId="6814" xr:uid="{00000000-0005-0000-0000-0000761A0000}"/>
    <cellStyle name="40% - Accent1 2 6 2 2" xfId="6815" xr:uid="{00000000-0005-0000-0000-0000771A0000}"/>
    <cellStyle name="40% - Accent1 2 6 2 2 2" xfId="6816" xr:uid="{00000000-0005-0000-0000-0000781A0000}"/>
    <cellStyle name="40% - Accent1 2 6 2 2 2 2" xfId="6817" xr:uid="{00000000-0005-0000-0000-0000791A0000}"/>
    <cellStyle name="40% - Accent1 2 6 2 2 3" xfId="6818" xr:uid="{00000000-0005-0000-0000-00007A1A0000}"/>
    <cellStyle name="40% - Accent1 2 6 2 2 3 2" xfId="6819" xr:uid="{00000000-0005-0000-0000-00007B1A0000}"/>
    <cellStyle name="40% - Accent1 2 6 2 2 4" xfId="6820" xr:uid="{00000000-0005-0000-0000-00007C1A0000}"/>
    <cellStyle name="40% - Accent1 2 6 2 3" xfId="6821" xr:uid="{00000000-0005-0000-0000-00007D1A0000}"/>
    <cellStyle name="40% - Accent1 2 6 2 3 2" xfId="6822" xr:uid="{00000000-0005-0000-0000-00007E1A0000}"/>
    <cellStyle name="40% - Accent1 2 6 2 4" xfId="6823" xr:uid="{00000000-0005-0000-0000-00007F1A0000}"/>
    <cellStyle name="40% - Accent1 2 6 2 4 2" xfId="6824" xr:uid="{00000000-0005-0000-0000-0000801A0000}"/>
    <cellStyle name="40% - Accent1 2 6 2 5" xfId="6825" xr:uid="{00000000-0005-0000-0000-0000811A0000}"/>
    <cellStyle name="40% - Accent1 2 6 3" xfId="6826" xr:uid="{00000000-0005-0000-0000-0000821A0000}"/>
    <cellStyle name="40% - Accent1 2 6 3 2" xfId="6827" xr:uid="{00000000-0005-0000-0000-0000831A0000}"/>
    <cellStyle name="40% - Accent1 2 6 3 2 2" xfId="6828" xr:uid="{00000000-0005-0000-0000-0000841A0000}"/>
    <cellStyle name="40% - Accent1 2 6 3 3" xfId="6829" xr:uid="{00000000-0005-0000-0000-0000851A0000}"/>
    <cellStyle name="40% - Accent1 2 6 3 3 2" xfId="6830" xr:uid="{00000000-0005-0000-0000-0000861A0000}"/>
    <cellStyle name="40% - Accent1 2 6 3 4" xfId="6831" xr:uid="{00000000-0005-0000-0000-0000871A0000}"/>
    <cellStyle name="40% - Accent1 2 6 4" xfId="6832" xr:uid="{00000000-0005-0000-0000-0000881A0000}"/>
    <cellStyle name="40% - Accent1 2 6 4 2" xfId="6833" xr:uid="{00000000-0005-0000-0000-0000891A0000}"/>
    <cellStyle name="40% - Accent1 2 6 5" xfId="6834" xr:uid="{00000000-0005-0000-0000-00008A1A0000}"/>
    <cellStyle name="40% - Accent1 2 6 5 2" xfId="6835" xr:uid="{00000000-0005-0000-0000-00008B1A0000}"/>
    <cellStyle name="40% - Accent1 2 6 6" xfId="6836" xr:uid="{00000000-0005-0000-0000-00008C1A0000}"/>
    <cellStyle name="40% - Accent1 2 7" xfId="6837" xr:uid="{00000000-0005-0000-0000-00008D1A0000}"/>
    <cellStyle name="40% - Accent1 2 7 2" xfId="6838" xr:uid="{00000000-0005-0000-0000-00008E1A0000}"/>
    <cellStyle name="40% - Accent1 2 7 2 2" xfId="6839" xr:uid="{00000000-0005-0000-0000-00008F1A0000}"/>
    <cellStyle name="40% - Accent1 2 7 2 2 2" xfId="6840" xr:uid="{00000000-0005-0000-0000-0000901A0000}"/>
    <cellStyle name="40% - Accent1 2 7 2 2 2 2" xfId="6841" xr:uid="{00000000-0005-0000-0000-0000911A0000}"/>
    <cellStyle name="40% - Accent1 2 7 2 2 3" xfId="6842" xr:uid="{00000000-0005-0000-0000-0000921A0000}"/>
    <cellStyle name="40% - Accent1 2 7 2 2 3 2" xfId="6843" xr:uid="{00000000-0005-0000-0000-0000931A0000}"/>
    <cellStyle name="40% - Accent1 2 7 2 2 4" xfId="6844" xr:uid="{00000000-0005-0000-0000-0000941A0000}"/>
    <cellStyle name="40% - Accent1 2 7 2 3" xfId="6845" xr:uid="{00000000-0005-0000-0000-0000951A0000}"/>
    <cellStyle name="40% - Accent1 2 7 2 3 2" xfId="6846" xr:uid="{00000000-0005-0000-0000-0000961A0000}"/>
    <cellStyle name="40% - Accent1 2 7 2 4" xfId="6847" xr:uid="{00000000-0005-0000-0000-0000971A0000}"/>
    <cellStyle name="40% - Accent1 2 7 2 4 2" xfId="6848" xr:uid="{00000000-0005-0000-0000-0000981A0000}"/>
    <cellStyle name="40% - Accent1 2 7 2 5" xfId="6849" xr:uid="{00000000-0005-0000-0000-0000991A0000}"/>
    <cellStyle name="40% - Accent1 2 7 3" xfId="6850" xr:uid="{00000000-0005-0000-0000-00009A1A0000}"/>
    <cellStyle name="40% - Accent1 2 7 3 2" xfId="6851" xr:uid="{00000000-0005-0000-0000-00009B1A0000}"/>
    <cellStyle name="40% - Accent1 2 7 3 2 2" xfId="6852" xr:uid="{00000000-0005-0000-0000-00009C1A0000}"/>
    <cellStyle name="40% - Accent1 2 7 3 3" xfId="6853" xr:uid="{00000000-0005-0000-0000-00009D1A0000}"/>
    <cellStyle name="40% - Accent1 2 7 3 3 2" xfId="6854" xr:uid="{00000000-0005-0000-0000-00009E1A0000}"/>
    <cellStyle name="40% - Accent1 2 7 3 4" xfId="6855" xr:uid="{00000000-0005-0000-0000-00009F1A0000}"/>
    <cellStyle name="40% - Accent1 2 7 4" xfId="6856" xr:uid="{00000000-0005-0000-0000-0000A01A0000}"/>
    <cellStyle name="40% - Accent1 2 7 4 2" xfId="6857" xr:uid="{00000000-0005-0000-0000-0000A11A0000}"/>
    <cellStyle name="40% - Accent1 2 7 5" xfId="6858" xr:uid="{00000000-0005-0000-0000-0000A21A0000}"/>
    <cellStyle name="40% - Accent1 2 7 5 2" xfId="6859" xr:uid="{00000000-0005-0000-0000-0000A31A0000}"/>
    <cellStyle name="40% - Accent1 2 7 6" xfId="6860" xr:uid="{00000000-0005-0000-0000-0000A41A0000}"/>
    <cellStyle name="40% - Accent1 2 8" xfId="6861" xr:uid="{00000000-0005-0000-0000-0000A51A0000}"/>
    <cellStyle name="40% - Accent1 2 8 2" xfId="6862" xr:uid="{00000000-0005-0000-0000-0000A61A0000}"/>
    <cellStyle name="40% - Accent1 2 8 2 2" xfId="6863" xr:uid="{00000000-0005-0000-0000-0000A71A0000}"/>
    <cellStyle name="40% - Accent1 2 8 2 2 2" xfId="6864" xr:uid="{00000000-0005-0000-0000-0000A81A0000}"/>
    <cellStyle name="40% - Accent1 2 8 2 2 2 2" xfId="6865" xr:uid="{00000000-0005-0000-0000-0000A91A0000}"/>
    <cellStyle name="40% - Accent1 2 8 2 2 3" xfId="6866" xr:uid="{00000000-0005-0000-0000-0000AA1A0000}"/>
    <cellStyle name="40% - Accent1 2 8 2 2 3 2" xfId="6867" xr:uid="{00000000-0005-0000-0000-0000AB1A0000}"/>
    <cellStyle name="40% - Accent1 2 8 2 2 4" xfId="6868" xr:uid="{00000000-0005-0000-0000-0000AC1A0000}"/>
    <cellStyle name="40% - Accent1 2 8 2 3" xfId="6869" xr:uid="{00000000-0005-0000-0000-0000AD1A0000}"/>
    <cellStyle name="40% - Accent1 2 8 2 3 2" xfId="6870" xr:uid="{00000000-0005-0000-0000-0000AE1A0000}"/>
    <cellStyle name="40% - Accent1 2 8 2 4" xfId="6871" xr:uid="{00000000-0005-0000-0000-0000AF1A0000}"/>
    <cellStyle name="40% - Accent1 2 8 2 4 2" xfId="6872" xr:uid="{00000000-0005-0000-0000-0000B01A0000}"/>
    <cellStyle name="40% - Accent1 2 8 2 5" xfId="6873" xr:uid="{00000000-0005-0000-0000-0000B11A0000}"/>
    <cellStyle name="40% - Accent1 2 8 3" xfId="6874" xr:uid="{00000000-0005-0000-0000-0000B21A0000}"/>
    <cellStyle name="40% - Accent1 2 8 3 2" xfId="6875" xr:uid="{00000000-0005-0000-0000-0000B31A0000}"/>
    <cellStyle name="40% - Accent1 2 8 3 2 2" xfId="6876" xr:uid="{00000000-0005-0000-0000-0000B41A0000}"/>
    <cellStyle name="40% - Accent1 2 8 3 3" xfId="6877" xr:uid="{00000000-0005-0000-0000-0000B51A0000}"/>
    <cellStyle name="40% - Accent1 2 8 3 3 2" xfId="6878" xr:uid="{00000000-0005-0000-0000-0000B61A0000}"/>
    <cellStyle name="40% - Accent1 2 8 3 4" xfId="6879" xr:uid="{00000000-0005-0000-0000-0000B71A0000}"/>
    <cellStyle name="40% - Accent1 2 8 4" xfId="6880" xr:uid="{00000000-0005-0000-0000-0000B81A0000}"/>
    <cellStyle name="40% - Accent1 2 8 4 2" xfId="6881" xr:uid="{00000000-0005-0000-0000-0000B91A0000}"/>
    <cellStyle name="40% - Accent1 2 8 5" xfId="6882" xr:uid="{00000000-0005-0000-0000-0000BA1A0000}"/>
    <cellStyle name="40% - Accent1 2 8 5 2" xfId="6883" xr:uid="{00000000-0005-0000-0000-0000BB1A0000}"/>
    <cellStyle name="40% - Accent1 2 8 6" xfId="6884" xr:uid="{00000000-0005-0000-0000-0000BC1A0000}"/>
    <cellStyle name="40% - Accent1 2 9" xfId="6885" xr:uid="{00000000-0005-0000-0000-0000BD1A0000}"/>
    <cellStyle name="40% - Accent1 2 9 2" xfId="6886" xr:uid="{00000000-0005-0000-0000-0000BE1A0000}"/>
    <cellStyle name="40% - Accent1 2 9 2 2" xfId="6887" xr:uid="{00000000-0005-0000-0000-0000BF1A0000}"/>
    <cellStyle name="40% - Accent1 2 9 2 2 2" xfId="6888" xr:uid="{00000000-0005-0000-0000-0000C01A0000}"/>
    <cellStyle name="40% - Accent1 2 9 2 2 2 2" xfId="6889" xr:uid="{00000000-0005-0000-0000-0000C11A0000}"/>
    <cellStyle name="40% - Accent1 2 9 2 2 3" xfId="6890" xr:uid="{00000000-0005-0000-0000-0000C21A0000}"/>
    <cellStyle name="40% - Accent1 2 9 2 2 3 2" xfId="6891" xr:uid="{00000000-0005-0000-0000-0000C31A0000}"/>
    <cellStyle name="40% - Accent1 2 9 2 2 4" xfId="6892" xr:uid="{00000000-0005-0000-0000-0000C41A0000}"/>
    <cellStyle name="40% - Accent1 2 9 2 3" xfId="6893" xr:uid="{00000000-0005-0000-0000-0000C51A0000}"/>
    <cellStyle name="40% - Accent1 2 9 2 3 2" xfId="6894" xr:uid="{00000000-0005-0000-0000-0000C61A0000}"/>
    <cellStyle name="40% - Accent1 2 9 2 4" xfId="6895" xr:uid="{00000000-0005-0000-0000-0000C71A0000}"/>
    <cellStyle name="40% - Accent1 2 9 2 4 2" xfId="6896" xr:uid="{00000000-0005-0000-0000-0000C81A0000}"/>
    <cellStyle name="40% - Accent1 2 9 2 5" xfId="6897" xr:uid="{00000000-0005-0000-0000-0000C91A0000}"/>
    <cellStyle name="40% - Accent1 2 9 3" xfId="6898" xr:uid="{00000000-0005-0000-0000-0000CA1A0000}"/>
    <cellStyle name="40% - Accent1 2 9 3 2" xfId="6899" xr:uid="{00000000-0005-0000-0000-0000CB1A0000}"/>
    <cellStyle name="40% - Accent1 2 9 3 2 2" xfId="6900" xr:uid="{00000000-0005-0000-0000-0000CC1A0000}"/>
    <cellStyle name="40% - Accent1 2 9 3 3" xfId="6901" xr:uid="{00000000-0005-0000-0000-0000CD1A0000}"/>
    <cellStyle name="40% - Accent1 2 9 3 3 2" xfId="6902" xr:uid="{00000000-0005-0000-0000-0000CE1A0000}"/>
    <cellStyle name="40% - Accent1 2 9 3 4" xfId="6903" xr:uid="{00000000-0005-0000-0000-0000CF1A0000}"/>
    <cellStyle name="40% - Accent1 2 9 4" xfId="6904" xr:uid="{00000000-0005-0000-0000-0000D01A0000}"/>
    <cellStyle name="40% - Accent1 2 9 4 2" xfId="6905" xr:uid="{00000000-0005-0000-0000-0000D11A0000}"/>
    <cellStyle name="40% - Accent1 2 9 5" xfId="6906" xr:uid="{00000000-0005-0000-0000-0000D21A0000}"/>
    <cellStyle name="40% - Accent1 2 9 5 2" xfId="6907" xr:uid="{00000000-0005-0000-0000-0000D31A0000}"/>
    <cellStyle name="40% - Accent1 2 9 6" xfId="6908" xr:uid="{00000000-0005-0000-0000-0000D41A0000}"/>
    <cellStyle name="40% - Accent1 2_AppendixA1_V2 1 Unprotected MS 95 (2) (2)" xfId="6909" xr:uid="{00000000-0005-0000-0000-0000D51A0000}"/>
    <cellStyle name="40% - Accent1 20" xfId="6910" xr:uid="{00000000-0005-0000-0000-0000D61A0000}"/>
    <cellStyle name="40% - Accent1 21" xfId="6911" xr:uid="{00000000-0005-0000-0000-0000D71A0000}"/>
    <cellStyle name="40% - Accent1 22" xfId="6912" xr:uid="{00000000-0005-0000-0000-0000D81A0000}"/>
    <cellStyle name="40% - Accent1 23" xfId="6913" xr:uid="{00000000-0005-0000-0000-0000D91A0000}"/>
    <cellStyle name="40% - Accent1 24" xfId="6914" xr:uid="{00000000-0005-0000-0000-0000DA1A0000}"/>
    <cellStyle name="40% - Accent1 25" xfId="6915" xr:uid="{00000000-0005-0000-0000-0000DB1A0000}"/>
    <cellStyle name="40% - Accent1 26" xfId="6916" xr:uid="{00000000-0005-0000-0000-0000DC1A0000}"/>
    <cellStyle name="40% - Accent1 27" xfId="6917" xr:uid="{00000000-0005-0000-0000-0000DD1A0000}"/>
    <cellStyle name="40% - Accent1 27 2" xfId="6918" xr:uid="{00000000-0005-0000-0000-0000DE1A0000}"/>
    <cellStyle name="40% - Accent1 27_AppendixA1_V2 1 Unprotected MS 95 (2) (2)" xfId="6919" xr:uid="{00000000-0005-0000-0000-0000DF1A0000}"/>
    <cellStyle name="40% - Accent1 28" xfId="6920" xr:uid="{00000000-0005-0000-0000-0000E01A0000}"/>
    <cellStyle name="40% - Accent1 29" xfId="6921" xr:uid="{00000000-0005-0000-0000-0000E11A0000}"/>
    <cellStyle name="40% - Accent1 3" xfId="6922" xr:uid="{00000000-0005-0000-0000-0000E21A0000}"/>
    <cellStyle name="40% - Accent1 3 10" xfId="6923" xr:uid="{00000000-0005-0000-0000-0000E31A0000}"/>
    <cellStyle name="40% - Accent1 3 11" xfId="6924" xr:uid="{00000000-0005-0000-0000-0000E41A0000}"/>
    <cellStyle name="40% - Accent1 3 12" xfId="6925" xr:uid="{00000000-0005-0000-0000-0000E51A0000}"/>
    <cellStyle name="40% - Accent1 3 13" xfId="6926" xr:uid="{00000000-0005-0000-0000-0000E61A0000}"/>
    <cellStyle name="40% - Accent1 3 2" xfId="6927" xr:uid="{00000000-0005-0000-0000-0000E71A0000}"/>
    <cellStyle name="40% - Accent1 3 2 2" xfId="6928" xr:uid="{00000000-0005-0000-0000-0000E81A0000}"/>
    <cellStyle name="40% - Accent1 3 3" xfId="6929" xr:uid="{00000000-0005-0000-0000-0000E91A0000}"/>
    <cellStyle name="40% - Accent1 3 3 2" xfId="6930" xr:uid="{00000000-0005-0000-0000-0000EA1A0000}"/>
    <cellStyle name="40% - Accent1 3 4" xfId="6931" xr:uid="{00000000-0005-0000-0000-0000EB1A0000}"/>
    <cellStyle name="40% - Accent1 3 4 2" xfId="6932" xr:uid="{00000000-0005-0000-0000-0000EC1A0000}"/>
    <cellStyle name="40% - Accent1 3 5" xfId="6933" xr:uid="{00000000-0005-0000-0000-0000ED1A0000}"/>
    <cellStyle name="40% - Accent1 3 5 2" xfId="6934" xr:uid="{00000000-0005-0000-0000-0000EE1A0000}"/>
    <cellStyle name="40% - Accent1 3 6" xfId="6935" xr:uid="{00000000-0005-0000-0000-0000EF1A0000}"/>
    <cellStyle name="40% - Accent1 3 7" xfId="6936" xr:uid="{00000000-0005-0000-0000-0000F01A0000}"/>
    <cellStyle name="40% - Accent1 3 8" xfId="6937" xr:uid="{00000000-0005-0000-0000-0000F11A0000}"/>
    <cellStyle name="40% - Accent1 3 9" xfId="6938" xr:uid="{00000000-0005-0000-0000-0000F21A0000}"/>
    <cellStyle name="40% - Accent1 3_AppendixA1_V2 1 Unprotected MS 95 (2) (2)" xfId="6939" xr:uid="{00000000-0005-0000-0000-0000F31A0000}"/>
    <cellStyle name="40% - Accent1 30" xfId="6940" xr:uid="{00000000-0005-0000-0000-0000F41A0000}"/>
    <cellStyle name="40% - Accent1 31" xfId="6941" xr:uid="{00000000-0005-0000-0000-0000F51A0000}"/>
    <cellStyle name="40% - Accent1 32" xfId="6942" xr:uid="{00000000-0005-0000-0000-0000F61A0000}"/>
    <cellStyle name="40% - Accent1 33" xfId="6943" xr:uid="{00000000-0005-0000-0000-0000F71A0000}"/>
    <cellStyle name="40% - Accent1 34" xfId="6944" xr:uid="{00000000-0005-0000-0000-0000F81A0000}"/>
    <cellStyle name="40% - Accent1 4" xfId="6945" xr:uid="{00000000-0005-0000-0000-0000F91A0000}"/>
    <cellStyle name="40% - Accent1 4 10" xfId="6946" xr:uid="{00000000-0005-0000-0000-0000FA1A0000}"/>
    <cellStyle name="40% - Accent1 4 11" xfId="6947" xr:uid="{00000000-0005-0000-0000-0000FB1A0000}"/>
    <cellStyle name="40% - Accent1 4 12" xfId="6948" xr:uid="{00000000-0005-0000-0000-0000FC1A0000}"/>
    <cellStyle name="40% - Accent1 4 13" xfId="6949" xr:uid="{00000000-0005-0000-0000-0000FD1A0000}"/>
    <cellStyle name="40% - Accent1 4 2" xfId="6950" xr:uid="{00000000-0005-0000-0000-0000FE1A0000}"/>
    <cellStyle name="40% - Accent1 4 3" xfId="6951" xr:uid="{00000000-0005-0000-0000-0000FF1A0000}"/>
    <cellStyle name="40% - Accent1 4 4" xfId="6952" xr:uid="{00000000-0005-0000-0000-0000001B0000}"/>
    <cellStyle name="40% - Accent1 4 5" xfId="6953" xr:uid="{00000000-0005-0000-0000-0000011B0000}"/>
    <cellStyle name="40% - Accent1 4 6" xfId="6954" xr:uid="{00000000-0005-0000-0000-0000021B0000}"/>
    <cellStyle name="40% - Accent1 4 7" xfId="6955" xr:uid="{00000000-0005-0000-0000-0000031B0000}"/>
    <cellStyle name="40% - Accent1 4 8" xfId="6956" xr:uid="{00000000-0005-0000-0000-0000041B0000}"/>
    <cellStyle name="40% - Accent1 4 9" xfId="6957" xr:uid="{00000000-0005-0000-0000-0000051B0000}"/>
    <cellStyle name="40% - Accent1 4_AppendixA1_V2 1 Unprotected MS 95 (2) (2)" xfId="6958" xr:uid="{00000000-0005-0000-0000-0000061B0000}"/>
    <cellStyle name="40% - Accent1 5" xfId="6959" xr:uid="{00000000-0005-0000-0000-0000071B0000}"/>
    <cellStyle name="40% - Accent1 5 10" xfId="6960" xr:uid="{00000000-0005-0000-0000-0000081B0000}"/>
    <cellStyle name="40% - Accent1 5 11" xfId="6961" xr:uid="{00000000-0005-0000-0000-0000091B0000}"/>
    <cellStyle name="40% - Accent1 5 12" xfId="6962" xr:uid="{00000000-0005-0000-0000-00000A1B0000}"/>
    <cellStyle name="40% - Accent1 5 13" xfId="6963" xr:uid="{00000000-0005-0000-0000-00000B1B0000}"/>
    <cellStyle name="40% - Accent1 5 2" xfId="6964" xr:uid="{00000000-0005-0000-0000-00000C1B0000}"/>
    <cellStyle name="40% - Accent1 5 3" xfId="6965" xr:uid="{00000000-0005-0000-0000-00000D1B0000}"/>
    <cellStyle name="40% - Accent1 5 4" xfId="6966" xr:uid="{00000000-0005-0000-0000-00000E1B0000}"/>
    <cellStyle name="40% - Accent1 5 5" xfId="6967" xr:uid="{00000000-0005-0000-0000-00000F1B0000}"/>
    <cellStyle name="40% - Accent1 5 6" xfId="6968" xr:uid="{00000000-0005-0000-0000-0000101B0000}"/>
    <cellStyle name="40% - Accent1 5 7" xfId="6969" xr:uid="{00000000-0005-0000-0000-0000111B0000}"/>
    <cellStyle name="40% - Accent1 5 8" xfId="6970" xr:uid="{00000000-0005-0000-0000-0000121B0000}"/>
    <cellStyle name="40% - Accent1 5 9" xfId="6971" xr:uid="{00000000-0005-0000-0000-0000131B0000}"/>
    <cellStyle name="40% - Accent1 5_AppendixA1_V2 1 Unprotected MS 95 (2) (2)" xfId="6972" xr:uid="{00000000-0005-0000-0000-0000141B0000}"/>
    <cellStyle name="40% - Accent1 6" xfId="6973" xr:uid="{00000000-0005-0000-0000-0000151B0000}"/>
    <cellStyle name="40% - Accent1 6 10" xfId="6974" xr:uid="{00000000-0005-0000-0000-0000161B0000}"/>
    <cellStyle name="40% - Accent1 6 11" xfId="6975" xr:uid="{00000000-0005-0000-0000-0000171B0000}"/>
    <cellStyle name="40% - Accent1 6 12" xfId="6976" xr:uid="{00000000-0005-0000-0000-0000181B0000}"/>
    <cellStyle name="40% - Accent1 6 13" xfId="6977" xr:uid="{00000000-0005-0000-0000-0000191B0000}"/>
    <cellStyle name="40% - Accent1 6 2" xfId="6978" xr:uid="{00000000-0005-0000-0000-00001A1B0000}"/>
    <cellStyle name="40% - Accent1 6 3" xfId="6979" xr:uid="{00000000-0005-0000-0000-00001B1B0000}"/>
    <cellStyle name="40% - Accent1 6 4" xfId="6980" xr:uid="{00000000-0005-0000-0000-00001C1B0000}"/>
    <cellStyle name="40% - Accent1 6 5" xfId="6981" xr:uid="{00000000-0005-0000-0000-00001D1B0000}"/>
    <cellStyle name="40% - Accent1 6 6" xfId="6982" xr:uid="{00000000-0005-0000-0000-00001E1B0000}"/>
    <cellStyle name="40% - Accent1 6 7" xfId="6983" xr:uid="{00000000-0005-0000-0000-00001F1B0000}"/>
    <cellStyle name="40% - Accent1 6 8" xfId="6984" xr:uid="{00000000-0005-0000-0000-0000201B0000}"/>
    <cellStyle name="40% - Accent1 6 9" xfId="6985" xr:uid="{00000000-0005-0000-0000-0000211B0000}"/>
    <cellStyle name="40% - Accent1 6_AppendixA1_V2 1 Unprotected MS 95 (2) (2)" xfId="6986" xr:uid="{00000000-0005-0000-0000-0000221B0000}"/>
    <cellStyle name="40% - Accent1 7" xfId="6987" xr:uid="{00000000-0005-0000-0000-0000231B0000}"/>
    <cellStyle name="40% - Accent1 7 10" xfId="6988" xr:uid="{00000000-0005-0000-0000-0000241B0000}"/>
    <cellStyle name="40% - Accent1 7 11" xfId="6989" xr:uid="{00000000-0005-0000-0000-0000251B0000}"/>
    <cellStyle name="40% - Accent1 7 12" xfId="6990" xr:uid="{00000000-0005-0000-0000-0000261B0000}"/>
    <cellStyle name="40% - Accent1 7 13" xfId="6991" xr:uid="{00000000-0005-0000-0000-0000271B0000}"/>
    <cellStyle name="40% - Accent1 7 2" xfId="6992" xr:uid="{00000000-0005-0000-0000-0000281B0000}"/>
    <cellStyle name="40% - Accent1 7 3" xfId="6993" xr:uid="{00000000-0005-0000-0000-0000291B0000}"/>
    <cellStyle name="40% - Accent1 7 4" xfId="6994" xr:uid="{00000000-0005-0000-0000-00002A1B0000}"/>
    <cellStyle name="40% - Accent1 7 5" xfId="6995" xr:uid="{00000000-0005-0000-0000-00002B1B0000}"/>
    <cellStyle name="40% - Accent1 7 6" xfId="6996" xr:uid="{00000000-0005-0000-0000-00002C1B0000}"/>
    <cellStyle name="40% - Accent1 7 7" xfId="6997" xr:uid="{00000000-0005-0000-0000-00002D1B0000}"/>
    <cellStyle name="40% - Accent1 7 8" xfId="6998" xr:uid="{00000000-0005-0000-0000-00002E1B0000}"/>
    <cellStyle name="40% - Accent1 7 9" xfId="6999" xr:uid="{00000000-0005-0000-0000-00002F1B0000}"/>
    <cellStyle name="40% - Accent1 7_AppendixA1_V2 1 Unprotected MS 95 (2) (2)" xfId="7000" xr:uid="{00000000-0005-0000-0000-0000301B0000}"/>
    <cellStyle name="40% - Accent1 8" xfId="7001" xr:uid="{00000000-0005-0000-0000-0000311B0000}"/>
    <cellStyle name="40% - Accent1 9" xfId="7002" xr:uid="{00000000-0005-0000-0000-0000321B0000}"/>
    <cellStyle name="40% - Accent2 10" xfId="7003" xr:uid="{00000000-0005-0000-0000-0000331B0000}"/>
    <cellStyle name="40% - Accent2 11" xfId="7004" xr:uid="{00000000-0005-0000-0000-0000341B0000}"/>
    <cellStyle name="40% - Accent2 12" xfId="7005" xr:uid="{00000000-0005-0000-0000-0000351B0000}"/>
    <cellStyle name="40% - Accent2 13" xfId="7006" xr:uid="{00000000-0005-0000-0000-0000361B0000}"/>
    <cellStyle name="40% - Accent2 14" xfId="7007" xr:uid="{00000000-0005-0000-0000-0000371B0000}"/>
    <cellStyle name="40% - Accent2 15" xfId="7008" xr:uid="{00000000-0005-0000-0000-0000381B0000}"/>
    <cellStyle name="40% - Accent2 16" xfId="7009" xr:uid="{00000000-0005-0000-0000-0000391B0000}"/>
    <cellStyle name="40% - Accent2 17" xfId="7010" xr:uid="{00000000-0005-0000-0000-00003A1B0000}"/>
    <cellStyle name="40% - Accent2 18" xfId="7011" xr:uid="{00000000-0005-0000-0000-00003B1B0000}"/>
    <cellStyle name="40% - Accent2 19" xfId="7012" xr:uid="{00000000-0005-0000-0000-00003C1B0000}"/>
    <cellStyle name="40% - Accent2 2" xfId="7013" xr:uid="{00000000-0005-0000-0000-00003D1B0000}"/>
    <cellStyle name="40% - Accent2 2 10" xfId="7014" xr:uid="{00000000-0005-0000-0000-00003E1B0000}"/>
    <cellStyle name="40% - Accent2 2 11" xfId="7015" xr:uid="{00000000-0005-0000-0000-00003F1B0000}"/>
    <cellStyle name="40% - Accent2 2 12" xfId="7016" xr:uid="{00000000-0005-0000-0000-0000401B0000}"/>
    <cellStyle name="40% - Accent2 2 13" xfId="7017" xr:uid="{00000000-0005-0000-0000-0000411B0000}"/>
    <cellStyle name="40% - Accent2 2 2" xfId="7018" xr:uid="{00000000-0005-0000-0000-0000421B0000}"/>
    <cellStyle name="40% - Accent2 2 2 2" xfId="7019" xr:uid="{00000000-0005-0000-0000-0000431B0000}"/>
    <cellStyle name="40% - Accent2 2 2 2 2" xfId="7020" xr:uid="{00000000-0005-0000-0000-0000441B0000}"/>
    <cellStyle name="40% - Accent2 2 2 3" xfId="7021" xr:uid="{00000000-0005-0000-0000-0000451B0000}"/>
    <cellStyle name="40% - Accent2 2 2 3 2" xfId="7022" xr:uid="{00000000-0005-0000-0000-0000461B0000}"/>
    <cellStyle name="40% - Accent2 2 2 4" xfId="7023" xr:uid="{00000000-0005-0000-0000-0000471B0000}"/>
    <cellStyle name="40% - Accent2 2 3" xfId="7024" xr:uid="{00000000-0005-0000-0000-0000481B0000}"/>
    <cellStyle name="40% - Accent2 2 3 2" xfId="7025" xr:uid="{00000000-0005-0000-0000-0000491B0000}"/>
    <cellStyle name="40% - Accent2 2 4" xfId="7026" xr:uid="{00000000-0005-0000-0000-00004A1B0000}"/>
    <cellStyle name="40% - Accent2 2 4 2" xfId="7027" xr:uid="{00000000-0005-0000-0000-00004B1B0000}"/>
    <cellStyle name="40% - Accent2 2 5" xfId="7028" xr:uid="{00000000-0005-0000-0000-00004C1B0000}"/>
    <cellStyle name="40% - Accent2 2 5 2" xfId="7029" xr:uid="{00000000-0005-0000-0000-00004D1B0000}"/>
    <cellStyle name="40% - Accent2 2 6" xfId="7030" xr:uid="{00000000-0005-0000-0000-00004E1B0000}"/>
    <cellStyle name="40% - Accent2 2 7" xfId="7031" xr:uid="{00000000-0005-0000-0000-00004F1B0000}"/>
    <cellStyle name="40% - Accent2 2 8" xfId="7032" xr:uid="{00000000-0005-0000-0000-0000501B0000}"/>
    <cellStyle name="40% - Accent2 2 9" xfId="7033" xr:uid="{00000000-0005-0000-0000-0000511B0000}"/>
    <cellStyle name="40% - Accent2 2_AppendixA1_V2 1 Unprotected MS 95 (2) (2)" xfId="7034" xr:uid="{00000000-0005-0000-0000-0000521B0000}"/>
    <cellStyle name="40% - Accent2 20" xfId="7035" xr:uid="{00000000-0005-0000-0000-0000531B0000}"/>
    <cellStyle name="40% - Accent2 21" xfId="7036" xr:uid="{00000000-0005-0000-0000-0000541B0000}"/>
    <cellStyle name="40% - Accent2 22" xfId="7037" xr:uid="{00000000-0005-0000-0000-0000551B0000}"/>
    <cellStyle name="40% - Accent2 23" xfId="7038" xr:uid="{00000000-0005-0000-0000-0000561B0000}"/>
    <cellStyle name="40% - Accent2 24" xfId="7039" xr:uid="{00000000-0005-0000-0000-0000571B0000}"/>
    <cellStyle name="40% - Accent2 25" xfId="7040" xr:uid="{00000000-0005-0000-0000-0000581B0000}"/>
    <cellStyle name="40% - Accent2 26" xfId="7041" xr:uid="{00000000-0005-0000-0000-0000591B0000}"/>
    <cellStyle name="40% - Accent2 27" xfId="7042" xr:uid="{00000000-0005-0000-0000-00005A1B0000}"/>
    <cellStyle name="40% - Accent2 27 2" xfId="7043" xr:uid="{00000000-0005-0000-0000-00005B1B0000}"/>
    <cellStyle name="40% - Accent2 27_AppendixA1_V2 1 Unprotected MS 95 (2) (2)" xfId="7044" xr:uid="{00000000-0005-0000-0000-00005C1B0000}"/>
    <cellStyle name="40% - Accent2 28" xfId="7045" xr:uid="{00000000-0005-0000-0000-00005D1B0000}"/>
    <cellStyle name="40% - Accent2 29" xfId="7046" xr:uid="{00000000-0005-0000-0000-00005E1B0000}"/>
    <cellStyle name="40% - Accent2 3" xfId="7047" xr:uid="{00000000-0005-0000-0000-00005F1B0000}"/>
    <cellStyle name="40% - Accent2 3 10" xfId="7048" xr:uid="{00000000-0005-0000-0000-0000601B0000}"/>
    <cellStyle name="40% - Accent2 3 11" xfId="7049" xr:uid="{00000000-0005-0000-0000-0000611B0000}"/>
    <cellStyle name="40% - Accent2 3 12" xfId="7050" xr:uid="{00000000-0005-0000-0000-0000621B0000}"/>
    <cellStyle name="40% - Accent2 3 13" xfId="7051" xr:uid="{00000000-0005-0000-0000-0000631B0000}"/>
    <cellStyle name="40% - Accent2 3 2" xfId="7052" xr:uid="{00000000-0005-0000-0000-0000641B0000}"/>
    <cellStyle name="40% - Accent2 3 2 2" xfId="7053" xr:uid="{00000000-0005-0000-0000-0000651B0000}"/>
    <cellStyle name="40% - Accent2 3 3" xfId="7054" xr:uid="{00000000-0005-0000-0000-0000661B0000}"/>
    <cellStyle name="40% - Accent2 3 3 2" xfId="7055" xr:uid="{00000000-0005-0000-0000-0000671B0000}"/>
    <cellStyle name="40% - Accent2 3 4" xfId="7056" xr:uid="{00000000-0005-0000-0000-0000681B0000}"/>
    <cellStyle name="40% - Accent2 3 4 2" xfId="7057" xr:uid="{00000000-0005-0000-0000-0000691B0000}"/>
    <cellStyle name="40% - Accent2 3 5" xfId="7058" xr:uid="{00000000-0005-0000-0000-00006A1B0000}"/>
    <cellStyle name="40% - Accent2 3 5 2" xfId="7059" xr:uid="{00000000-0005-0000-0000-00006B1B0000}"/>
    <cellStyle name="40% - Accent2 3 6" xfId="7060" xr:uid="{00000000-0005-0000-0000-00006C1B0000}"/>
    <cellStyle name="40% - Accent2 3 7" xfId="7061" xr:uid="{00000000-0005-0000-0000-00006D1B0000}"/>
    <cellStyle name="40% - Accent2 3 8" xfId="7062" xr:uid="{00000000-0005-0000-0000-00006E1B0000}"/>
    <cellStyle name="40% - Accent2 3 9" xfId="7063" xr:uid="{00000000-0005-0000-0000-00006F1B0000}"/>
    <cellStyle name="40% - Accent2 3_AppendixA1_V2 1 Unprotected MS 95 (2) (2)" xfId="7064" xr:uid="{00000000-0005-0000-0000-0000701B0000}"/>
    <cellStyle name="40% - Accent2 30" xfId="7065" xr:uid="{00000000-0005-0000-0000-0000711B0000}"/>
    <cellStyle name="40% - Accent2 31" xfId="7066" xr:uid="{00000000-0005-0000-0000-0000721B0000}"/>
    <cellStyle name="40% - Accent2 32" xfId="7067" xr:uid="{00000000-0005-0000-0000-0000731B0000}"/>
    <cellStyle name="40% - Accent2 33" xfId="7068" xr:uid="{00000000-0005-0000-0000-0000741B0000}"/>
    <cellStyle name="40% - Accent2 34" xfId="7069" xr:uid="{00000000-0005-0000-0000-0000751B0000}"/>
    <cellStyle name="40% - Accent2 35" xfId="7070" xr:uid="{00000000-0005-0000-0000-0000761B0000}"/>
    <cellStyle name="40% - Accent2 36" xfId="7071" xr:uid="{00000000-0005-0000-0000-0000771B0000}"/>
    <cellStyle name="40% - Accent2 37" xfId="7072" xr:uid="{00000000-0005-0000-0000-0000781B0000}"/>
    <cellStyle name="40% - Accent2 38" xfId="7073" xr:uid="{00000000-0005-0000-0000-0000791B0000}"/>
    <cellStyle name="40% - Accent2 4" xfId="7074" xr:uid="{00000000-0005-0000-0000-00007A1B0000}"/>
    <cellStyle name="40% - Accent2 4 10" xfId="7075" xr:uid="{00000000-0005-0000-0000-00007B1B0000}"/>
    <cellStyle name="40% - Accent2 4 11" xfId="7076" xr:uid="{00000000-0005-0000-0000-00007C1B0000}"/>
    <cellStyle name="40% - Accent2 4 12" xfId="7077" xr:uid="{00000000-0005-0000-0000-00007D1B0000}"/>
    <cellStyle name="40% - Accent2 4 13" xfId="7078" xr:uid="{00000000-0005-0000-0000-00007E1B0000}"/>
    <cellStyle name="40% - Accent2 4 2" xfId="7079" xr:uid="{00000000-0005-0000-0000-00007F1B0000}"/>
    <cellStyle name="40% - Accent2 4 3" xfId="7080" xr:uid="{00000000-0005-0000-0000-0000801B0000}"/>
    <cellStyle name="40% - Accent2 4 4" xfId="7081" xr:uid="{00000000-0005-0000-0000-0000811B0000}"/>
    <cellStyle name="40% - Accent2 4 5" xfId="7082" xr:uid="{00000000-0005-0000-0000-0000821B0000}"/>
    <cellStyle name="40% - Accent2 4 6" xfId="7083" xr:uid="{00000000-0005-0000-0000-0000831B0000}"/>
    <cellStyle name="40% - Accent2 4 7" xfId="7084" xr:uid="{00000000-0005-0000-0000-0000841B0000}"/>
    <cellStyle name="40% - Accent2 4 8" xfId="7085" xr:uid="{00000000-0005-0000-0000-0000851B0000}"/>
    <cellStyle name="40% - Accent2 4 9" xfId="7086" xr:uid="{00000000-0005-0000-0000-0000861B0000}"/>
    <cellStyle name="40% - Accent2 4_AppendixA1_V2 1 Unprotected MS 95 (2) (2)" xfId="7087" xr:uid="{00000000-0005-0000-0000-0000871B0000}"/>
    <cellStyle name="40% - Accent2 5" xfId="7088" xr:uid="{00000000-0005-0000-0000-0000881B0000}"/>
    <cellStyle name="40% - Accent2 5 10" xfId="7089" xr:uid="{00000000-0005-0000-0000-0000891B0000}"/>
    <cellStyle name="40% - Accent2 5 11" xfId="7090" xr:uid="{00000000-0005-0000-0000-00008A1B0000}"/>
    <cellStyle name="40% - Accent2 5 12" xfId="7091" xr:uid="{00000000-0005-0000-0000-00008B1B0000}"/>
    <cellStyle name="40% - Accent2 5 13" xfId="7092" xr:uid="{00000000-0005-0000-0000-00008C1B0000}"/>
    <cellStyle name="40% - Accent2 5 2" xfId="7093" xr:uid="{00000000-0005-0000-0000-00008D1B0000}"/>
    <cellStyle name="40% - Accent2 5 3" xfId="7094" xr:uid="{00000000-0005-0000-0000-00008E1B0000}"/>
    <cellStyle name="40% - Accent2 5 4" xfId="7095" xr:uid="{00000000-0005-0000-0000-00008F1B0000}"/>
    <cellStyle name="40% - Accent2 5 5" xfId="7096" xr:uid="{00000000-0005-0000-0000-0000901B0000}"/>
    <cellStyle name="40% - Accent2 5 6" xfId="7097" xr:uid="{00000000-0005-0000-0000-0000911B0000}"/>
    <cellStyle name="40% - Accent2 5 7" xfId="7098" xr:uid="{00000000-0005-0000-0000-0000921B0000}"/>
    <cellStyle name="40% - Accent2 5 8" xfId="7099" xr:uid="{00000000-0005-0000-0000-0000931B0000}"/>
    <cellStyle name="40% - Accent2 5 9" xfId="7100" xr:uid="{00000000-0005-0000-0000-0000941B0000}"/>
    <cellStyle name="40% - Accent2 5_AppendixA1_V2 1 Unprotected MS 95 (2) (2)" xfId="7101" xr:uid="{00000000-0005-0000-0000-0000951B0000}"/>
    <cellStyle name="40% - Accent2 6" xfId="7102" xr:uid="{00000000-0005-0000-0000-0000961B0000}"/>
    <cellStyle name="40% - Accent2 6 10" xfId="7103" xr:uid="{00000000-0005-0000-0000-0000971B0000}"/>
    <cellStyle name="40% - Accent2 6 11" xfId="7104" xr:uid="{00000000-0005-0000-0000-0000981B0000}"/>
    <cellStyle name="40% - Accent2 6 12" xfId="7105" xr:uid="{00000000-0005-0000-0000-0000991B0000}"/>
    <cellStyle name="40% - Accent2 6 13" xfId="7106" xr:uid="{00000000-0005-0000-0000-00009A1B0000}"/>
    <cellStyle name="40% - Accent2 6 2" xfId="7107" xr:uid="{00000000-0005-0000-0000-00009B1B0000}"/>
    <cellStyle name="40% - Accent2 6 3" xfId="7108" xr:uid="{00000000-0005-0000-0000-00009C1B0000}"/>
    <cellStyle name="40% - Accent2 6 4" xfId="7109" xr:uid="{00000000-0005-0000-0000-00009D1B0000}"/>
    <cellStyle name="40% - Accent2 6 5" xfId="7110" xr:uid="{00000000-0005-0000-0000-00009E1B0000}"/>
    <cellStyle name="40% - Accent2 6 6" xfId="7111" xr:uid="{00000000-0005-0000-0000-00009F1B0000}"/>
    <cellStyle name="40% - Accent2 6 7" xfId="7112" xr:uid="{00000000-0005-0000-0000-0000A01B0000}"/>
    <cellStyle name="40% - Accent2 6 8" xfId="7113" xr:uid="{00000000-0005-0000-0000-0000A11B0000}"/>
    <cellStyle name="40% - Accent2 6 9" xfId="7114" xr:uid="{00000000-0005-0000-0000-0000A21B0000}"/>
    <cellStyle name="40% - Accent2 6_AppendixA1_V2 1 Unprotected MS 95 (2) (2)" xfId="7115" xr:uid="{00000000-0005-0000-0000-0000A31B0000}"/>
    <cellStyle name="40% - Accent2 7" xfId="7116" xr:uid="{00000000-0005-0000-0000-0000A41B0000}"/>
    <cellStyle name="40% - Accent2 7 10" xfId="7117" xr:uid="{00000000-0005-0000-0000-0000A51B0000}"/>
    <cellStyle name="40% - Accent2 7 11" xfId="7118" xr:uid="{00000000-0005-0000-0000-0000A61B0000}"/>
    <cellStyle name="40% - Accent2 7 12" xfId="7119" xr:uid="{00000000-0005-0000-0000-0000A71B0000}"/>
    <cellStyle name="40% - Accent2 7 13" xfId="7120" xr:uid="{00000000-0005-0000-0000-0000A81B0000}"/>
    <cellStyle name="40% - Accent2 7 2" xfId="7121" xr:uid="{00000000-0005-0000-0000-0000A91B0000}"/>
    <cellStyle name="40% - Accent2 7 3" xfId="7122" xr:uid="{00000000-0005-0000-0000-0000AA1B0000}"/>
    <cellStyle name="40% - Accent2 7 4" xfId="7123" xr:uid="{00000000-0005-0000-0000-0000AB1B0000}"/>
    <cellStyle name="40% - Accent2 7 5" xfId="7124" xr:uid="{00000000-0005-0000-0000-0000AC1B0000}"/>
    <cellStyle name="40% - Accent2 7 6" xfId="7125" xr:uid="{00000000-0005-0000-0000-0000AD1B0000}"/>
    <cellStyle name="40% - Accent2 7 7" xfId="7126" xr:uid="{00000000-0005-0000-0000-0000AE1B0000}"/>
    <cellStyle name="40% - Accent2 7 8" xfId="7127" xr:uid="{00000000-0005-0000-0000-0000AF1B0000}"/>
    <cellStyle name="40% - Accent2 7 9" xfId="7128" xr:uid="{00000000-0005-0000-0000-0000B01B0000}"/>
    <cellStyle name="40% - Accent2 7_AppendixA1_V2 1 Unprotected MS 95 (2) (2)" xfId="7129" xr:uid="{00000000-0005-0000-0000-0000B11B0000}"/>
    <cellStyle name="40% - Accent2 8" xfId="7130" xr:uid="{00000000-0005-0000-0000-0000B21B0000}"/>
    <cellStyle name="40% - Accent2 9" xfId="7131" xr:uid="{00000000-0005-0000-0000-0000B31B0000}"/>
    <cellStyle name="40% - Accent3 10" xfId="7132" xr:uid="{00000000-0005-0000-0000-0000B41B0000}"/>
    <cellStyle name="40% - Accent3 11" xfId="7133" xr:uid="{00000000-0005-0000-0000-0000B51B0000}"/>
    <cellStyle name="40% - Accent3 12" xfId="7134" xr:uid="{00000000-0005-0000-0000-0000B61B0000}"/>
    <cellStyle name="40% - Accent3 13" xfId="7135" xr:uid="{00000000-0005-0000-0000-0000B71B0000}"/>
    <cellStyle name="40% - Accent3 14" xfId="7136" xr:uid="{00000000-0005-0000-0000-0000B81B0000}"/>
    <cellStyle name="40% - Accent3 15" xfId="7137" xr:uid="{00000000-0005-0000-0000-0000B91B0000}"/>
    <cellStyle name="40% - Accent3 16" xfId="7138" xr:uid="{00000000-0005-0000-0000-0000BA1B0000}"/>
    <cellStyle name="40% - Accent3 17" xfId="7139" xr:uid="{00000000-0005-0000-0000-0000BB1B0000}"/>
    <cellStyle name="40% - Accent3 18" xfId="7140" xr:uid="{00000000-0005-0000-0000-0000BC1B0000}"/>
    <cellStyle name="40% - Accent3 19" xfId="7141" xr:uid="{00000000-0005-0000-0000-0000BD1B0000}"/>
    <cellStyle name="40% - Accent3 2" xfId="7142" xr:uid="{00000000-0005-0000-0000-0000BE1B0000}"/>
    <cellStyle name="40% - Accent3 2 10" xfId="7143" xr:uid="{00000000-0005-0000-0000-0000BF1B0000}"/>
    <cellStyle name="40% - Accent3 2 10 2" xfId="7144" xr:uid="{00000000-0005-0000-0000-0000C01B0000}"/>
    <cellStyle name="40% - Accent3 2 10 2 2" xfId="7145" xr:uid="{00000000-0005-0000-0000-0000C11B0000}"/>
    <cellStyle name="40% - Accent3 2 10 2 2 2" xfId="7146" xr:uid="{00000000-0005-0000-0000-0000C21B0000}"/>
    <cellStyle name="40% - Accent3 2 10 2 3" xfId="7147" xr:uid="{00000000-0005-0000-0000-0000C31B0000}"/>
    <cellStyle name="40% - Accent3 2 10 2 3 2" xfId="7148" xr:uid="{00000000-0005-0000-0000-0000C41B0000}"/>
    <cellStyle name="40% - Accent3 2 10 2 4" xfId="7149" xr:uid="{00000000-0005-0000-0000-0000C51B0000}"/>
    <cellStyle name="40% - Accent3 2 10 3" xfId="7150" xr:uid="{00000000-0005-0000-0000-0000C61B0000}"/>
    <cellStyle name="40% - Accent3 2 10 3 2" xfId="7151" xr:uid="{00000000-0005-0000-0000-0000C71B0000}"/>
    <cellStyle name="40% - Accent3 2 10 4" xfId="7152" xr:uid="{00000000-0005-0000-0000-0000C81B0000}"/>
    <cellStyle name="40% - Accent3 2 10 4 2" xfId="7153" xr:uid="{00000000-0005-0000-0000-0000C91B0000}"/>
    <cellStyle name="40% - Accent3 2 10 5" xfId="7154" xr:uid="{00000000-0005-0000-0000-0000CA1B0000}"/>
    <cellStyle name="40% - Accent3 2 11" xfId="7155" xr:uid="{00000000-0005-0000-0000-0000CB1B0000}"/>
    <cellStyle name="40% - Accent3 2 11 2" xfId="7156" xr:uid="{00000000-0005-0000-0000-0000CC1B0000}"/>
    <cellStyle name="40% - Accent3 2 11 2 2" xfId="7157" xr:uid="{00000000-0005-0000-0000-0000CD1B0000}"/>
    <cellStyle name="40% - Accent3 2 11 3" xfId="7158" xr:uid="{00000000-0005-0000-0000-0000CE1B0000}"/>
    <cellStyle name="40% - Accent3 2 11 3 2" xfId="7159" xr:uid="{00000000-0005-0000-0000-0000CF1B0000}"/>
    <cellStyle name="40% - Accent3 2 11 4" xfId="7160" xr:uid="{00000000-0005-0000-0000-0000D01B0000}"/>
    <cellStyle name="40% - Accent3 2 12" xfId="7161" xr:uid="{00000000-0005-0000-0000-0000D11B0000}"/>
    <cellStyle name="40% - Accent3 2 12 2" xfId="7162" xr:uid="{00000000-0005-0000-0000-0000D21B0000}"/>
    <cellStyle name="40% - Accent3 2 12 2 2" xfId="7163" xr:uid="{00000000-0005-0000-0000-0000D31B0000}"/>
    <cellStyle name="40% - Accent3 2 12 3" xfId="7164" xr:uid="{00000000-0005-0000-0000-0000D41B0000}"/>
    <cellStyle name="40% - Accent3 2 12 3 2" xfId="7165" xr:uid="{00000000-0005-0000-0000-0000D51B0000}"/>
    <cellStyle name="40% - Accent3 2 12 4" xfId="7166" xr:uid="{00000000-0005-0000-0000-0000D61B0000}"/>
    <cellStyle name="40% - Accent3 2 13" xfId="7167" xr:uid="{00000000-0005-0000-0000-0000D71B0000}"/>
    <cellStyle name="40% - Accent3 2 13 2" xfId="7168" xr:uid="{00000000-0005-0000-0000-0000D81B0000}"/>
    <cellStyle name="40% - Accent3 2 14" xfId="7169" xr:uid="{00000000-0005-0000-0000-0000D91B0000}"/>
    <cellStyle name="40% - Accent3 2 14 2" xfId="7170" xr:uid="{00000000-0005-0000-0000-0000DA1B0000}"/>
    <cellStyle name="40% - Accent3 2 15" xfId="7171" xr:uid="{00000000-0005-0000-0000-0000DB1B0000}"/>
    <cellStyle name="40% - Accent3 2 2" xfId="7172" xr:uid="{00000000-0005-0000-0000-0000DC1B0000}"/>
    <cellStyle name="40% - Accent3 2 2 10" xfId="7173" xr:uid="{00000000-0005-0000-0000-0000DD1B0000}"/>
    <cellStyle name="40% - Accent3 2 2 10 2" xfId="7174" xr:uid="{00000000-0005-0000-0000-0000DE1B0000}"/>
    <cellStyle name="40% - Accent3 2 2 10 2 2" xfId="7175" xr:uid="{00000000-0005-0000-0000-0000DF1B0000}"/>
    <cellStyle name="40% - Accent3 2 2 10 3" xfId="7176" xr:uid="{00000000-0005-0000-0000-0000E01B0000}"/>
    <cellStyle name="40% - Accent3 2 2 10 3 2" xfId="7177" xr:uid="{00000000-0005-0000-0000-0000E11B0000}"/>
    <cellStyle name="40% - Accent3 2 2 10 4" xfId="7178" xr:uid="{00000000-0005-0000-0000-0000E21B0000}"/>
    <cellStyle name="40% - Accent3 2 2 11" xfId="7179" xr:uid="{00000000-0005-0000-0000-0000E31B0000}"/>
    <cellStyle name="40% - Accent3 2 2 11 2" xfId="7180" xr:uid="{00000000-0005-0000-0000-0000E41B0000}"/>
    <cellStyle name="40% - Accent3 2 2 11 2 2" xfId="7181" xr:uid="{00000000-0005-0000-0000-0000E51B0000}"/>
    <cellStyle name="40% - Accent3 2 2 11 3" xfId="7182" xr:uid="{00000000-0005-0000-0000-0000E61B0000}"/>
    <cellStyle name="40% - Accent3 2 2 11 3 2" xfId="7183" xr:uid="{00000000-0005-0000-0000-0000E71B0000}"/>
    <cellStyle name="40% - Accent3 2 2 11 4" xfId="7184" xr:uid="{00000000-0005-0000-0000-0000E81B0000}"/>
    <cellStyle name="40% - Accent3 2 2 12" xfId="7185" xr:uid="{00000000-0005-0000-0000-0000E91B0000}"/>
    <cellStyle name="40% - Accent3 2 2 12 2" xfId="7186" xr:uid="{00000000-0005-0000-0000-0000EA1B0000}"/>
    <cellStyle name="40% - Accent3 2 2 13" xfId="7187" xr:uid="{00000000-0005-0000-0000-0000EB1B0000}"/>
    <cellStyle name="40% - Accent3 2 2 13 2" xfId="7188" xr:uid="{00000000-0005-0000-0000-0000EC1B0000}"/>
    <cellStyle name="40% - Accent3 2 2 14" xfId="7189" xr:uid="{00000000-0005-0000-0000-0000ED1B0000}"/>
    <cellStyle name="40% - Accent3 2 2 2" xfId="7190" xr:uid="{00000000-0005-0000-0000-0000EE1B0000}"/>
    <cellStyle name="40% - Accent3 2 2 2 10" xfId="7191" xr:uid="{00000000-0005-0000-0000-0000EF1B0000}"/>
    <cellStyle name="40% - Accent3 2 2 2 10 2" xfId="7192" xr:uid="{00000000-0005-0000-0000-0000F01B0000}"/>
    <cellStyle name="40% - Accent3 2 2 2 10 2 2" xfId="7193" xr:uid="{00000000-0005-0000-0000-0000F11B0000}"/>
    <cellStyle name="40% - Accent3 2 2 2 10 3" xfId="7194" xr:uid="{00000000-0005-0000-0000-0000F21B0000}"/>
    <cellStyle name="40% - Accent3 2 2 2 10 3 2" xfId="7195" xr:uid="{00000000-0005-0000-0000-0000F31B0000}"/>
    <cellStyle name="40% - Accent3 2 2 2 10 4" xfId="7196" xr:uid="{00000000-0005-0000-0000-0000F41B0000}"/>
    <cellStyle name="40% - Accent3 2 2 2 11" xfId="7197" xr:uid="{00000000-0005-0000-0000-0000F51B0000}"/>
    <cellStyle name="40% - Accent3 2 2 2 11 2" xfId="7198" xr:uid="{00000000-0005-0000-0000-0000F61B0000}"/>
    <cellStyle name="40% - Accent3 2 2 2 12" xfId="7199" xr:uid="{00000000-0005-0000-0000-0000F71B0000}"/>
    <cellStyle name="40% - Accent3 2 2 2 12 2" xfId="7200" xr:uid="{00000000-0005-0000-0000-0000F81B0000}"/>
    <cellStyle name="40% - Accent3 2 2 2 13" xfId="7201" xr:uid="{00000000-0005-0000-0000-0000F91B0000}"/>
    <cellStyle name="40% - Accent3 2 2 2 2" xfId="7202" xr:uid="{00000000-0005-0000-0000-0000FA1B0000}"/>
    <cellStyle name="40% - Accent3 2 2 2 2 10" xfId="7203" xr:uid="{00000000-0005-0000-0000-0000FB1B0000}"/>
    <cellStyle name="40% - Accent3 2 2 2 2 10 2" xfId="7204" xr:uid="{00000000-0005-0000-0000-0000FC1B0000}"/>
    <cellStyle name="40% - Accent3 2 2 2 2 11" xfId="7205" xr:uid="{00000000-0005-0000-0000-0000FD1B0000}"/>
    <cellStyle name="40% - Accent3 2 2 2 2 11 2" xfId="7206" xr:uid="{00000000-0005-0000-0000-0000FE1B0000}"/>
    <cellStyle name="40% - Accent3 2 2 2 2 12" xfId="7207" xr:uid="{00000000-0005-0000-0000-0000FF1B0000}"/>
    <cellStyle name="40% - Accent3 2 2 2 2 2" xfId="7208" xr:uid="{00000000-0005-0000-0000-0000001C0000}"/>
    <cellStyle name="40% - Accent3 2 2 2 2 2 2" xfId="7209" xr:uid="{00000000-0005-0000-0000-0000011C0000}"/>
    <cellStyle name="40% - Accent3 2 2 2 2 2 2 2" xfId="7210" xr:uid="{00000000-0005-0000-0000-0000021C0000}"/>
    <cellStyle name="40% - Accent3 2 2 2 2 2 2 2 2" xfId="7211" xr:uid="{00000000-0005-0000-0000-0000031C0000}"/>
    <cellStyle name="40% - Accent3 2 2 2 2 2 2 2 2 2" xfId="7212" xr:uid="{00000000-0005-0000-0000-0000041C0000}"/>
    <cellStyle name="40% - Accent3 2 2 2 2 2 2 2 3" xfId="7213" xr:uid="{00000000-0005-0000-0000-0000051C0000}"/>
    <cellStyle name="40% - Accent3 2 2 2 2 2 2 2 3 2" xfId="7214" xr:uid="{00000000-0005-0000-0000-0000061C0000}"/>
    <cellStyle name="40% - Accent3 2 2 2 2 2 2 2 4" xfId="7215" xr:uid="{00000000-0005-0000-0000-0000071C0000}"/>
    <cellStyle name="40% - Accent3 2 2 2 2 2 2 3" xfId="7216" xr:uid="{00000000-0005-0000-0000-0000081C0000}"/>
    <cellStyle name="40% - Accent3 2 2 2 2 2 2 3 2" xfId="7217" xr:uid="{00000000-0005-0000-0000-0000091C0000}"/>
    <cellStyle name="40% - Accent3 2 2 2 2 2 2 4" xfId="7218" xr:uid="{00000000-0005-0000-0000-00000A1C0000}"/>
    <cellStyle name="40% - Accent3 2 2 2 2 2 2 4 2" xfId="7219" xr:uid="{00000000-0005-0000-0000-00000B1C0000}"/>
    <cellStyle name="40% - Accent3 2 2 2 2 2 2 5" xfId="7220" xr:uid="{00000000-0005-0000-0000-00000C1C0000}"/>
    <cellStyle name="40% - Accent3 2 2 2 2 2 3" xfId="7221" xr:uid="{00000000-0005-0000-0000-00000D1C0000}"/>
    <cellStyle name="40% - Accent3 2 2 2 2 2 3 2" xfId="7222" xr:uid="{00000000-0005-0000-0000-00000E1C0000}"/>
    <cellStyle name="40% - Accent3 2 2 2 2 2 3 2 2" xfId="7223" xr:uid="{00000000-0005-0000-0000-00000F1C0000}"/>
    <cellStyle name="40% - Accent3 2 2 2 2 2 3 3" xfId="7224" xr:uid="{00000000-0005-0000-0000-0000101C0000}"/>
    <cellStyle name="40% - Accent3 2 2 2 2 2 3 3 2" xfId="7225" xr:uid="{00000000-0005-0000-0000-0000111C0000}"/>
    <cellStyle name="40% - Accent3 2 2 2 2 2 3 4" xfId="7226" xr:uid="{00000000-0005-0000-0000-0000121C0000}"/>
    <cellStyle name="40% - Accent3 2 2 2 2 2 4" xfId="7227" xr:uid="{00000000-0005-0000-0000-0000131C0000}"/>
    <cellStyle name="40% - Accent3 2 2 2 2 2 4 2" xfId="7228" xr:uid="{00000000-0005-0000-0000-0000141C0000}"/>
    <cellStyle name="40% - Accent3 2 2 2 2 2 5" xfId="7229" xr:uid="{00000000-0005-0000-0000-0000151C0000}"/>
    <cellStyle name="40% - Accent3 2 2 2 2 2 5 2" xfId="7230" xr:uid="{00000000-0005-0000-0000-0000161C0000}"/>
    <cellStyle name="40% - Accent3 2 2 2 2 2 6" xfId="7231" xr:uid="{00000000-0005-0000-0000-0000171C0000}"/>
    <cellStyle name="40% - Accent3 2 2 2 2 3" xfId="7232" xr:uid="{00000000-0005-0000-0000-0000181C0000}"/>
    <cellStyle name="40% - Accent3 2 2 2 2 3 2" xfId="7233" xr:uid="{00000000-0005-0000-0000-0000191C0000}"/>
    <cellStyle name="40% - Accent3 2 2 2 2 3 2 2" xfId="7234" xr:uid="{00000000-0005-0000-0000-00001A1C0000}"/>
    <cellStyle name="40% - Accent3 2 2 2 2 3 2 2 2" xfId="7235" xr:uid="{00000000-0005-0000-0000-00001B1C0000}"/>
    <cellStyle name="40% - Accent3 2 2 2 2 3 2 2 2 2" xfId="7236" xr:uid="{00000000-0005-0000-0000-00001C1C0000}"/>
    <cellStyle name="40% - Accent3 2 2 2 2 3 2 2 3" xfId="7237" xr:uid="{00000000-0005-0000-0000-00001D1C0000}"/>
    <cellStyle name="40% - Accent3 2 2 2 2 3 2 2 3 2" xfId="7238" xr:uid="{00000000-0005-0000-0000-00001E1C0000}"/>
    <cellStyle name="40% - Accent3 2 2 2 2 3 2 2 4" xfId="7239" xr:uid="{00000000-0005-0000-0000-00001F1C0000}"/>
    <cellStyle name="40% - Accent3 2 2 2 2 3 2 3" xfId="7240" xr:uid="{00000000-0005-0000-0000-0000201C0000}"/>
    <cellStyle name="40% - Accent3 2 2 2 2 3 2 3 2" xfId="7241" xr:uid="{00000000-0005-0000-0000-0000211C0000}"/>
    <cellStyle name="40% - Accent3 2 2 2 2 3 2 4" xfId="7242" xr:uid="{00000000-0005-0000-0000-0000221C0000}"/>
    <cellStyle name="40% - Accent3 2 2 2 2 3 2 4 2" xfId="7243" xr:uid="{00000000-0005-0000-0000-0000231C0000}"/>
    <cellStyle name="40% - Accent3 2 2 2 2 3 2 5" xfId="7244" xr:uid="{00000000-0005-0000-0000-0000241C0000}"/>
    <cellStyle name="40% - Accent3 2 2 2 2 3 3" xfId="7245" xr:uid="{00000000-0005-0000-0000-0000251C0000}"/>
    <cellStyle name="40% - Accent3 2 2 2 2 3 3 2" xfId="7246" xr:uid="{00000000-0005-0000-0000-0000261C0000}"/>
    <cellStyle name="40% - Accent3 2 2 2 2 3 3 2 2" xfId="7247" xr:uid="{00000000-0005-0000-0000-0000271C0000}"/>
    <cellStyle name="40% - Accent3 2 2 2 2 3 3 3" xfId="7248" xr:uid="{00000000-0005-0000-0000-0000281C0000}"/>
    <cellStyle name="40% - Accent3 2 2 2 2 3 3 3 2" xfId="7249" xr:uid="{00000000-0005-0000-0000-0000291C0000}"/>
    <cellStyle name="40% - Accent3 2 2 2 2 3 3 4" xfId="7250" xr:uid="{00000000-0005-0000-0000-00002A1C0000}"/>
    <cellStyle name="40% - Accent3 2 2 2 2 3 4" xfId="7251" xr:uid="{00000000-0005-0000-0000-00002B1C0000}"/>
    <cellStyle name="40% - Accent3 2 2 2 2 3 4 2" xfId="7252" xr:uid="{00000000-0005-0000-0000-00002C1C0000}"/>
    <cellStyle name="40% - Accent3 2 2 2 2 3 5" xfId="7253" xr:uid="{00000000-0005-0000-0000-00002D1C0000}"/>
    <cellStyle name="40% - Accent3 2 2 2 2 3 5 2" xfId="7254" xr:uid="{00000000-0005-0000-0000-00002E1C0000}"/>
    <cellStyle name="40% - Accent3 2 2 2 2 3 6" xfId="7255" xr:uid="{00000000-0005-0000-0000-00002F1C0000}"/>
    <cellStyle name="40% - Accent3 2 2 2 2 4" xfId="7256" xr:uid="{00000000-0005-0000-0000-0000301C0000}"/>
    <cellStyle name="40% - Accent3 2 2 2 2 4 2" xfId="7257" xr:uid="{00000000-0005-0000-0000-0000311C0000}"/>
    <cellStyle name="40% - Accent3 2 2 2 2 4 2 2" xfId="7258" xr:uid="{00000000-0005-0000-0000-0000321C0000}"/>
    <cellStyle name="40% - Accent3 2 2 2 2 4 2 2 2" xfId="7259" xr:uid="{00000000-0005-0000-0000-0000331C0000}"/>
    <cellStyle name="40% - Accent3 2 2 2 2 4 2 2 2 2" xfId="7260" xr:uid="{00000000-0005-0000-0000-0000341C0000}"/>
    <cellStyle name="40% - Accent3 2 2 2 2 4 2 2 3" xfId="7261" xr:uid="{00000000-0005-0000-0000-0000351C0000}"/>
    <cellStyle name="40% - Accent3 2 2 2 2 4 2 2 3 2" xfId="7262" xr:uid="{00000000-0005-0000-0000-0000361C0000}"/>
    <cellStyle name="40% - Accent3 2 2 2 2 4 2 2 4" xfId="7263" xr:uid="{00000000-0005-0000-0000-0000371C0000}"/>
    <cellStyle name="40% - Accent3 2 2 2 2 4 2 3" xfId="7264" xr:uid="{00000000-0005-0000-0000-0000381C0000}"/>
    <cellStyle name="40% - Accent3 2 2 2 2 4 2 3 2" xfId="7265" xr:uid="{00000000-0005-0000-0000-0000391C0000}"/>
    <cellStyle name="40% - Accent3 2 2 2 2 4 2 4" xfId="7266" xr:uid="{00000000-0005-0000-0000-00003A1C0000}"/>
    <cellStyle name="40% - Accent3 2 2 2 2 4 2 4 2" xfId="7267" xr:uid="{00000000-0005-0000-0000-00003B1C0000}"/>
    <cellStyle name="40% - Accent3 2 2 2 2 4 2 5" xfId="7268" xr:uid="{00000000-0005-0000-0000-00003C1C0000}"/>
    <cellStyle name="40% - Accent3 2 2 2 2 4 3" xfId="7269" xr:uid="{00000000-0005-0000-0000-00003D1C0000}"/>
    <cellStyle name="40% - Accent3 2 2 2 2 4 3 2" xfId="7270" xr:uid="{00000000-0005-0000-0000-00003E1C0000}"/>
    <cellStyle name="40% - Accent3 2 2 2 2 4 3 2 2" xfId="7271" xr:uid="{00000000-0005-0000-0000-00003F1C0000}"/>
    <cellStyle name="40% - Accent3 2 2 2 2 4 3 3" xfId="7272" xr:uid="{00000000-0005-0000-0000-0000401C0000}"/>
    <cellStyle name="40% - Accent3 2 2 2 2 4 3 3 2" xfId="7273" xr:uid="{00000000-0005-0000-0000-0000411C0000}"/>
    <cellStyle name="40% - Accent3 2 2 2 2 4 3 4" xfId="7274" xr:uid="{00000000-0005-0000-0000-0000421C0000}"/>
    <cellStyle name="40% - Accent3 2 2 2 2 4 4" xfId="7275" xr:uid="{00000000-0005-0000-0000-0000431C0000}"/>
    <cellStyle name="40% - Accent3 2 2 2 2 4 4 2" xfId="7276" xr:uid="{00000000-0005-0000-0000-0000441C0000}"/>
    <cellStyle name="40% - Accent3 2 2 2 2 4 5" xfId="7277" xr:uid="{00000000-0005-0000-0000-0000451C0000}"/>
    <cellStyle name="40% - Accent3 2 2 2 2 4 5 2" xfId="7278" xr:uid="{00000000-0005-0000-0000-0000461C0000}"/>
    <cellStyle name="40% - Accent3 2 2 2 2 4 6" xfId="7279" xr:uid="{00000000-0005-0000-0000-0000471C0000}"/>
    <cellStyle name="40% - Accent3 2 2 2 2 5" xfId="7280" xr:uid="{00000000-0005-0000-0000-0000481C0000}"/>
    <cellStyle name="40% - Accent3 2 2 2 2 5 2" xfId="7281" xr:uid="{00000000-0005-0000-0000-0000491C0000}"/>
    <cellStyle name="40% - Accent3 2 2 2 2 5 2 2" xfId="7282" xr:uid="{00000000-0005-0000-0000-00004A1C0000}"/>
    <cellStyle name="40% - Accent3 2 2 2 2 5 2 2 2" xfId="7283" xr:uid="{00000000-0005-0000-0000-00004B1C0000}"/>
    <cellStyle name="40% - Accent3 2 2 2 2 5 2 2 2 2" xfId="7284" xr:uid="{00000000-0005-0000-0000-00004C1C0000}"/>
    <cellStyle name="40% - Accent3 2 2 2 2 5 2 2 3" xfId="7285" xr:uid="{00000000-0005-0000-0000-00004D1C0000}"/>
    <cellStyle name="40% - Accent3 2 2 2 2 5 2 2 3 2" xfId="7286" xr:uid="{00000000-0005-0000-0000-00004E1C0000}"/>
    <cellStyle name="40% - Accent3 2 2 2 2 5 2 2 4" xfId="7287" xr:uid="{00000000-0005-0000-0000-00004F1C0000}"/>
    <cellStyle name="40% - Accent3 2 2 2 2 5 2 3" xfId="7288" xr:uid="{00000000-0005-0000-0000-0000501C0000}"/>
    <cellStyle name="40% - Accent3 2 2 2 2 5 2 3 2" xfId="7289" xr:uid="{00000000-0005-0000-0000-0000511C0000}"/>
    <cellStyle name="40% - Accent3 2 2 2 2 5 2 4" xfId="7290" xr:uid="{00000000-0005-0000-0000-0000521C0000}"/>
    <cellStyle name="40% - Accent3 2 2 2 2 5 2 4 2" xfId="7291" xr:uid="{00000000-0005-0000-0000-0000531C0000}"/>
    <cellStyle name="40% - Accent3 2 2 2 2 5 2 5" xfId="7292" xr:uid="{00000000-0005-0000-0000-0000541C0000}"/>
    <cellStyle name="40% - Accent3 2 2 2 2 5 3" xfId="7293" xr:uid="{00000000-0005-0000-0000-0000551C0000}"/>
    <cellStyle name="40% - Accent3 2 2 2 2 5 3 2" xfId="7294" xr:uid="{00000000-0005-0000-0000-0000561C0000}"/>
    <cellStyle name="40% - Accent3 2 2 2 2 5 3 2 2" xfId="7295" xr:uid="{00000000-0005-0000-0000-0000571C0000}"/>
    <cellStyle name="40% - Accent3 2 2 2 2 5 3 3" xfId="7296" xr:uid="{00000000-0005-0000-0000-0000581C0000}"/>
    <cellStyle name="40% - Accent3 2 2 2 2 5 3 3 2" xfId="7297" xr:uid="{00000000-0005-0000-0000-0000591C0000}"/>
    <cellStyle name="40% - Accent3 2 2 2 2 5 3 4" xfId="7298" xr:uid="{00000000-0005-0000-0000-00005A1C0000}"/>
    <cellStyle name="40% - Accent3 2 2 2 2 5 4" xfId="7299" xr:uid="{00000000-0005-0000-0000-00005B1C0000}"/>
    <cellStyle name="40% - Accent3 2 2 2 2 5 4 2" xfId="7300" xr:uid="{00000000-0005-0000-0000-00005C1C0000}"/>
    <cellStyle name="40% - Accent3 2 2 2 2 5 5" xfId="7301" xr:uid="{00000000-0005-0000-0000-00005D1C0000}"/>
    <cellStyle name="40% - Accent3 2 2 2 2 5 5 2" xfId="7302" xr:uid="{00000000-0005-0000-0000-00005E1C0000}"/>
    <cellStyle name="40% - Accent3 2 2 2 2 5 6" xfId="7303" xr:uid="{00000000-0005-0000-0000-00005F1C0000}"/>
    <cellStyle name="40% - Accent3 2 2 2 2 6" xfId="7304" xr:uid="{00000000-0005-0000-0000-0000601C0000}"/>
    <cellStyle name="40% - Accent3 2 2 2 2 6 2" xfId="7305" xr:uid="{00000000-0005-0000-0000-0000611C0000}"/>
    <cellStyle name="40% - Accent3 2 2 2 2 6 2 2" xfId="7306" xr:uid="{00000000-0005-0000-0000-0000621C0000}"/>
    <cellStyle name="40% - Accent3 2 2 2 2 6 2 2 2" xfId="7307" xr:uid="{00000000-0005-0000-0000-0000631C0000}"/>
    <cellStyle name="40% - Accent3 2 2 2 2 6 2 2 2 2" xfId="7308" xr:uid="{00000000-0005-0000-0000-0000641C0000}"/>
    <cellStyle name="40% - Accent3 2 2 2 2 6 2 2 3" xfId="7309" xr:uid="{00000000-0005-0000-0000-0000651C0000}"/>
    <cellStyle name="40% - Accent3 2 2 2 2 6 2 2 3 2" xfId="7310" xr:uid="{00000000-0005-0000-0000-0000661C0000}"/>
    <cellStyle name="40% - Accent3 2 2 2 2 6 2 2 4" xfId="7311" xr:uid="{00000000-0005-0000-0000-0000671C0000}"/>
    <cellStyle name="40% - Accent3 2 2 2 2 6 2 3" xfId="7312" xr:uid="{00000000-0005-0000-0000-0000681C0000}"/>
    <cellStyle name="40% - Accent3 2 2 2 2 6 2 3 2" xfId="7313" xr:uid="{00000000-0005-0000-0000-0000691C0000}"/>
    <cellStyle name="40% - Accent3 2 2 2 2 6 2 4" xfId="7314" xr:uid="{00000000-0005-0000-0000-00006A1C0000}"/>
    <cellStyle name="40% - Accent3 2 2 2 2 6 2 4 2" xfId="7315" xr:uid="{00000000-0005-0000-0000-00006B1C0000}"/>
    <cellStyle name="40% - Accent3 2 2 2 2 6 2 5" xfId="7316" xr:uid="{00000000-0005-0000-0000-00006C1C0000}"/>
    <cellStyle name="40% - Accent3 2 2 2 2 6 3" xfId="7317" xr:uid="{00000000-0005-0000-0000-00006D1C0000}"/>
    <cellStyle name="40% - Accent3 2 2 2 2 6 3 2" xfId="7318" xr:uid="{00000000-0005-0000-0000-00006E1C0000}"/>
    <cellStyle name="40% - Accent3 2 2 2 2 6 3 2 2" xfId="7319" xr:uid="{00000000-0005-0000-0000-00006F1C0000}"/>
    <cellStyle name="40% - Accent3 2 2 2 2 6 3 3" xfId="7320" xr:uid="{00000000-0005-0000-0000-0000701C0000}"/>
    <cellStyle name="40% - Accent3 2 2 2 2 6 3 3 2" xfId="7321" xr:uid="{00000000-0005-0000-0000-0000711C0000}"/>
    <cellStyle name="40% - Accent3 2 2 2 2 6 3 4" xfId="7322" xr:uid="{00000000-0005-0000-0000-0000721C0000}"/>
    <cellStyle name="40% - Accent3 2 2 2 2 6 4" xfId="7323" xr:uid="{00000000-0005-0000-0000-0000731C0000}"/>
    <cellStyle name="40% - Accent3 2 2 2 2 6 4 2" xfId="7324" xr:uid="{00000000-0005-0000-0000-0000741C0000}"/>
    <cellStyle name="40% - Accent3 2 2 2 2 6 5" xfId="7325" xr:uid="{00000000-0005-0000-0000-0000751C0000}"/>
    <cellStyle name="40% - Accent3 2 2 2 2 6 5 2" xfId="7326" xr:uid="{00000000-0005-0000-0000-0000761C0000}"/>
    <cellStyle name="40% - Accent3 2 2 2 2 6 6" xfId="7327" xr:uid="{00000000-0005-0000-0000-0000771C0000}"/>
    <cellStyle name="40% - Accent3 2 2 2 2 7" xfId="7328" xr:uid="{00000000-0005-0000-0000-0000781C0000}"/>
    <cellStyle name="40% - Accent3 2 2 2 2 7 2" xfId="7329" xr:uid="{00000000-0005-0000-0000-0000791C0000}"/>
    <cellStyle name="40% - Accent3 2 2 2 2 7 2 2" xfId="7330" xr:uid="{00000000-0005-0000-0000-00007A1C0000}"/>
    <cellStyle name="40% - Accent3 2 2 2 2 7 2 2 2" xfId="7331" xr:uid="{00000000-0005-0000-0000-00007B1C0000}"/>
    <cellStyle name="40% - Accent3 2 2 2 2 7 2 3" xfId="7332" xr:uid="{00000000-0005-0000-0000-00007C1C0000}"/>
    <cellStyle name="40% - Accent3 2 2 2 2 7 2 3 2" xfId="7333" xr:uid="{00000000-0005-0000-0000-00007D1C0000}"/>
    <cellStyle name="40% - Accent3 2 2 2 2 7 2 4" xfId="7334" xr:uid="{00000000-0005-0000-0000-00007E1C0000}"/>
    <cellStyle name="40% - Accent3 2 2 2 2 7 3" xfId="7335" xr:uid="{00000000-0005-0000-0000-00007F1C0000}"/>
    <cellStyle name="40% - Accent3 2 2 2 2 7 3 2" xfId="7336" xr:uid="{00000000-0005-0000-0000-0000801C0000}"/>
    <cellStyle name="40% - Accent3 2 2 2 2 7 4" xfId="7337" xr:uid="{00000000-0005-0000-0000-0000811C0000}"/>
    <cellStyle name="40% - Accent3 2 2 2 2 7 4 2" xfId="7338" xr:uid="{00000000-0005-0000-0000-0000821C0000}"/>
    <cellStyle name="40% - Accent3 2 2 2 2 7 5" xfId="7339" xr:uid="{00000000-0005-0000-0000-0000831C0000}"/>
    <cellStyle name="40% - Accent3 2 2 2 2 8" xfId="7340" xr:uid="{00000000-0005-0000-0000-0000841C0000}"/>
    <cellStyle name="40% - Accent3 2 2 2 2 8 2" xfId="7341" xr:uid="{00000000-0005-0000-0000-0000851C0000}"/>
    <cellStyle name="40% - Accent3 2 2 2 2 8 2 2" xfId="7342" xr:uid="{00000000-0005-0000-0000-0000861C0000}"/>
    <cellStyle name="40% - Accent3 2 2 2 2 8 3" xfId="7343" xr:uid="{00000000-0005-0000-0000-0000871C0000}"/>
    <cellStyle name="40% - Accent3 2 2 2 2 8 3 2" xfId="7344" xr:uid="{00000000-0005-0000-0000-0000881C0000}"/>
    <cellStyle name="40% - Accent3 2 2 2 2 8 4" xfId="7345" xr:uid="{00000000-0005-0000-0000-0000891C0000}"/>
    <cellStyle name="40% - Accent3 2 2 2 2 9" xfId="7346" xr:uid="{00000000-0005-0000-0000-00008A1C0000}"/>
    <cellStyle name="40% - Accent3 2 2 2 2 9 2" xfId="7347" xr:uid="{00000000-0005-0000-0000-00008B1C0000}"/>
    <cellStyle name="40% - Accent3 2 2 2 2 9 2 2" xfId="7348" xr:uid="{00000000-0005-0000-0000-00008C1C0000}"/>
    <cellStyle name="40% - Accent3 2 2 2 2 9 3" xfId="7349" xr:uid="{00000000-0005-0000-0000-00008D1C0000}"/>
    <cellStyle name="40% - Accent3 2 2 2 2 9 3 2" xfId="7350" xr:uid="{00000000-0005-0000-0000-00008E1C0000}"/>
    <cellStyle name="40% - Accent3 2 2 2 2 9 4" xfId="7351" xr:uid="{00000000-0005-0000-0000-00008F1C0000}"/>
    <cellStyle name="40% - Accent3 2 2 2 3" xfId="7352" xr:uid="{00000000-0005-0000-0000-0000901C0000}"/>
    <cellStyle name="40% - Accent3 2 2 2 3 2" xfId="7353" xr:uid="{00000000-0005-0000-0000-0000911C0000}"/>
    <cellStyle name="40% - Accent3 2 2 2 3 2 2" xfId="7354" xr:uid="{00000000-0005-0000-0000-0000921C0000}"/>
    <cellStyle name="40% - Accent3 2 2 2 3 2 2 2" xfId="7355" xr:uid="{00000000-0005-0000-0000-0000931C0000}"/>
    <cellStyle name="40% - Accent3 2 2 2 3 2 2 2 2" xfId="7356" xr:uid="{00000000-0005-0000-0000-0000941C0000}"/>
    <cellStyle name="40% - Accent3 2 2 2 3 2 2 3" xfId="7357" xr:uid="{00000000-0005-0000-0000-0000951C0000}"/>
    <cellStyle name="40% - Accent3 2 2 2 3 2 2 3 2" xfId="7358" xr:uid="{00000000-0005-0000-0000-0000961C0000}"/>
    <cellStyle name="40% - Accent3 2 2 2 3 2 2 4" xfId="7359" xr:uid="{00000000-0005-0000-0000-0000971C0000}"/>
    <cellStyle name="40% - Accent3 2 2 2 3 2 3" xfId="7360" xr:uid="{00000000-0005-0000-0000-0000981C0000}"/>
    <cellStyle name="40% - Accent3 2 2 2 3 2 3 2" xfId="7361" xr:uid="{00000000-0005-0000-0000-0000991C0000}"/>
    <cellStyle name="40% - Accent3 2 2 2 3 2 4" xfId="7362" xr:uid="{00000000-0005-0000-0000-00009A1C0000}"/>
    <cellStyle name="40% - Accent3 2 2 2 3 2 4 2" xfId="7363" xr:uid="{00000000-0005-0000-0000-00009B1C0000}"/>
    <cellStyle name="40% - Accent3 2 2 2 3 2 5" xfId="7364" xr:uid="{00000000-0005-0000-0000-00009C1C0000}"/>
    <cellStyle name="40% - Accent3 2 2 2 3 3" xfId="7365" xr:uid="{00000000-0005-0000-0000-00009D1C0000}"/>
    <cellStyle name="40% - Accent3 2 2 2 3 3 2" xfId="7366" xr:uid="{00000000-0005-0000-0000-00009E1C0000}"/>
    <cellStyle name="40% - Accent3 2 2 2 3 3 2 2" xfId="7367" xr:uid="{00000000-0005-0000-0000-00009F1C0000}"/>
    <cellStyle name="40% - Accent3 2 2 2 3 3 3" xfId="7368" xr:uid="{00000000-0005-0000-0000-0000A01C0000}"/>
    <cellStyle name="40% - Accent3 2 2 2 3 3 3 2" xfId="7369" xr:uid="{00000000-0005-0000-0000-0000A11C0000}"/>
    <cellStyle name="40% - Accent3 2 2 2 3 3 4" xfId="7370" xr:uid="{00000000-0005-0000-0000-0000A21C0000}"/>
    <cellStyle name="40% - Accent3 2 2 2 3 4" xfId="7371" xr:uid="{00000000-0005-0000-0000-0000A31C0000}"/>
    <cellStyle name="40% - Accent3 2 2 2 3 4 2" xfId="7372" xr:uid="{00000000-0005-0000-0000-0000A41C0000}"/>
    <cellStyle name="40% - Accent3 2 2 2 3 5" xfId="7373" xr:uid="{00000000-0005-0000-0000-0000A51C0000}"/>
    <cellStyle name="40% - Accent3 2 2 2 3 5 2" xfId="7374" xr:uid="{00000000-0005-0000-0000-0000A61C0000}"/>
    <cellStyle name="40% - Accent3 2 2 2 3 6" xfId="7375" xr:uid="{00000000-0005-0000-0000-0000A71C0000}"/>
    <cellStyle name="40% - Accent3 2 2 2 4" xfId="7376" xr:uid="{00000000-0005-0000-0000-0000A81C0000}"/>
    <cellStyle name="40% - Accent3 2 2 2 4 2" xfId="7377" xr:uid="{00000000-0005-0000-0000-0000A91C0000}"/>
    <cellStyle name="40% - Accent3 2 2 2 4 2 2" xfId="7378" xr:uid="{00000000-0005-0000-0000-0000AA1C0000}"/>
    <cellStyle name="40% - Accent3 2 2 2 4 2 2 2" xfId="7379" xr:uid="{00000000-0005-0000-0000-0000AB1C0000}"/>
    <cellStyle name="40% - Accent3 2 2 2 4 2 2 2 2" xfId="7380" xr:uid="{00000000-0005-0000-0000-0000AC1C0000}"/>
    <cellStyle name="40% - Accent3 2 2 2 4 2 2 3" xfId="7381" xr:uid="{00000000-0005-0000-0000-0000AD1C0000}"/>
    <cellStyle name="40% - Accent3 2 2 2 4 2 2 3 2" xfId="7382" xr:uid="{00000000-0005-0000-0000-0000AE1C0000}"/>
    <cellStyle name="40% - Accent3 2 2 2 4 2 2 4" xfId="7383" xr:uid="{00000000-0005-0000-0000-0000AF1C0000}"/>
    <cellStyle name="40% - Accent3 2 2 2 4 2 3" xfId="7384" xr:uid="{00000000-0005-0000-0000-0000B01C0000}"/>
    <cellStyle name="40% - Accent3 2 2 2 4 2 3 2" xfId="7385" xr:uid="{00000000-0005-0000-0000-0000B11C0000}"/>
    <cellStyle name="40% - Accent3 2 2 2 4 2 4" xfId="7386" xr:uid="{00000000-0005-0000-0000-0000B21C0000}"/>
    <cellStyle name="40% - Accent3 2 2 2 4 2 4 2" xfId="7387" xr:uid="{00000000-0005-0000-0000-0000B31C0000}"/>
    <cellStyle name="40% - Accent3 2 2 2 4 2 5" xfId="7388" xr:uid="{00000000-0005-0000-0000-0000B41C0000}"/>
    <cellStyle name="40% - Accent3 2 2 2 4 3" xfId="7389" xr:uid="{00000000-0005-0000-0000-0000B51C0000}"/>
    <cellStyle name="40% - Accent3 2 2 2 4 3 2" xfId="7390" xr:uid="{00000000-0005-0000-0000-0000B61C0000}"/>
    <cellStyle name="40% - Accent3 2 2 2 4 3 2 2" xfId="7391" xr:uid="{00000000-0005-0000-0000-0000B71C0000}"/>
    <cellStyle name="40% - Accent3 2 2 2 4 3 3" xfId="7392" xr:uid="{00000000-0005-0000-0000-0000B81C0000}"/>
    <cellStyle name="40% - Accent3 2 2 2 4 3 3 2" xfId="7393" xr:uid="{00000000-0005-0000-0000-0000B91C0000}"/>
    <cellStyle name="40% - Accent3 2 2 2 4 3 4" xfId="7394" xr:uid="{00000000-0005-0000-0000-0000BA1C0000}"/>
    <cellStyle name="40% - Accent3 2 2 2 4 4" xfId="7395" xr:uid="{00000000-0005-0000-0000-0000BB1C0000}"/>
    <cellStyle name="40% - Accent3 2 2 2 4 4 2" xfId="7396" xr:uid="{00000000-0005-0000-0000-0000BC1C0000}"/>
    <cellStyle name="40% - Accent3 2 2 2 4 5" xfId="7397" xr:uid="{00000000-0005-0000-0000-0000BD1C0000}"/>
    <cellStyle name="40% - Accent3 2 2 2 4 5 2" xfId="7398" xr:uid="{00000000-0005-0000-0000-0000BE1C0000}"/>
    <cellStyle name="40% - Accent3 2 2 2 4 6" xfId="7399" xr:uid="{00000000-0005-0000-0000-0000BF1C0000}"/>
    <cellStyle name="40% - Accent3 2 2 2 5" xfId="7400" xr:uid="{00000000-0005-0000-0000-0000C01C0000}"/>
    <cellStyle name="40% - Accent3 2 2 2 5 2" xfId="7401" xr:uid="{00000000-0005-0000-0000-0000C11C0000}"/>
    <cellStyle name="40% - Accent3 2 2 2 5 2 2" xfId="7402" xr:uid="{00000000-0005-0000-0000-0000C21C0000}"/>
    <cellStyle name="40% - Accent3 2 2 2 5 2 2 2" xfId="7403" xr:uid="{00000000-0005-0000-0000-0000C31C0000}"/>
    <cellStyle name="40% - Accent3 2 2 2 5 2 2 2 2" xfId="7404" xr:uid="{00000000-0005-0000-0000-0000C41C0000}"/>
    <cellStyle name="40% - Accent3 2 2 2 5 2 2 3" xfId="7405" xr:uid="{00000000-0005-0000-0000-0000C51C0000}"/>
    <cellStyle name="40% - Accent3 2 2 2 5 2 2 3 2" xfId="7406" xr:uid="{00000000-0005-0000-0000-0000C61C0000}"/>
    <cellStyle name="40% - Accent3 2 2 2 5 2 2 4" xfId="7407" xr:uid="{00000000-0005-0000-0000-0000C71C0000}"/>
    <cellStyle name="40% - Accent3 2 2 2 5 2 3" xfId="7408" xr:uid="{00000000-0005-0000-0000-0000C81C0000}"/>
    <cellStyle name="40% - Accent3 2 2 2 5 2 3 2" xfId="7409" xr:uid="{00000000-0005-0000-0000-0000C91C0000}"/>
    <cellStyle name="40% - Accent3 2 2 2 5 2 4" xfId="7410" xr:uid="{00000000-0005-0000-0000-0000CA1C0000}"/>
    <cellStyle name="40% - Accent3 2 2 2 5 2 4 2" xfId="7411" xr:uid="{00000000-0005-0000-0000-0000CB1C0000}"/>
    <cellStyle name="40% - Accent3 2 2 2 5 2 5" xfId="7412" xr:uid="{00000000-0005-0000-0000-0000CC1C0000}"/>
    <cellStyle name="40% - Accent3 2 2 2 5 3" xfId="7413" xr:uid="{00000000-0005-0000-0000-0000CD1C0000}"/>
    <cellStyle name="40% - Accent3 2 2 2 5 3 2" xfId="7414" xr:uid="{00000000-0005-0000-0000-0000CE1C0000}"/>
    <cellStyle name="40% - Accent3 2 2 2 5 3 2 2" xfId="7415" xr:uid="{00000000-0005-0000-0000-0000CF1C0000}"/>
    <cellStyle name="40% - Accent3 2 2 2 5 3 3" xfId="7416" xr:uid="{00000000-0005-0000-0000-0000D01C0000}"/>
    <cellStyle name="40% - Accent3 2 2 2 5 3 3 2" xfId="7417" xr:uid="{00000000-0005-0000-0000-0000D11C0000}"/>
    <cellStyle name="40% - Accent3 2 2 2 5 3 4" xfId="7418" xr:uid="{00000000-0005-0000-0000-0000D21C0000}"/>
    <cellStyle name="40% - Accent3 2 2 2 5 4" xfId="7419" xr:uid="{00000000-0005-0000-0000-0000D31C0000}"/>
    <cellStyle name="40% - Accent3 2 2 2 5 4 2" xfId="7420" xr:uid="{00000000-0005-0000-0000-0000D41C0000}"/>
    <cellStyle name="40% - Accent3 2 2 2 5 5" xfId="7421" xr:uid="{00000000-0005-0000-0000-0000D51C0000}"/>
    <cellStyle name="40% - Accent3 2 2 2 5 5 2" xfId="7422" xr:uid="{00000000-0005-0000-0000-0000D61C0000}"/>
    <cellStyle name="40% - Accent3 2 2 2 5 6" xfId="7423" xr:uid="{00000000-0005-0000-0000-0000D71C0000}"/>
    <cellStyle name="40% - Accent3 2 2 2 6" xfId="7424" xr:uid="{00000000-0005-0000-0000-0000D81C0000}"/>
    <cellStyle name="40% - Accent3 2 2 2 6 2" xfId="7425" xr:uid="{00000000-0005-0000-0000-0000D91C0000}"/>
    <cellStyle name="40% - Accent3 2 2 2 6 2 2" xfId="7426" xr:uid="{00000000-0005-0000-0000-0000DA1C0000}"/>
    <cellStyle name="40% - Accent3 2 2 2 6 2 2 2" xfId="7427" xr:uid="{00000000-0005-0000-0000-0000DB1C0000}"/>
    <cellStyle name="40% - Accent3 2 2 2 6 2 2 2 2" xfId="7428" xr:uid="{00000000-0005-0000-0000-0000DC1C0000}"/>
    <cellStyle name="40% - Accent3 2 2 2 6 2 2 3" xfId="7429" xr:uid="{00000000-0005-0000-0000-0000DD1C0000}"/>
    <cellStyle name="40% - Accent3 2 2 2 6 2 2 3 2" xfId="7430" xr:uid="{00000000-0005-0000-0000-0000DE1C0000}"/>
    <cellStyle name="40% - Accent3 2 2 2 6 2 2 4" xfId="7431" xr:uid="{00000000-0005-0000-0000-0000DF1C0000}"/>
    <cellStyle name="40% - Accent3 2 2 2 6 2 3" xfId="7432" xr:uid="{00000000-0005-0000-0000-0000E01C0000}"/>
    <cellStyle name="40% - Accent3 2 2 2 6 2 3 2" xfId="7433" xr:uid="{00000000-0005-0000-0000-0000E11C0000}"/>
    <cellStyle name="40% - Accent3 2 2 2 6 2 4" xfId="7434" xr:uid="{00000000-0005-0000-0000-0000E21C0000}"/>
    <cellStyle name="40% - Accent3 2 2 2 6 2 4 2" xfId="7435" xr:uid="{00000000-0005-0000-0000-0000E31C0000}"/>
    <cellStyle name="40% - Accent3 2 2 2 6 2 5" xfId="7436" xr:uid="{00000000-0005-0000-0000-0000E41C0000}"/>
    <cellStyle name="40% - Accent3 2 2 2 6 3" xfId="7437" xr:uid="{00000000-0005-0000-0000-0000E51C0000}"/>
    <cellStyle name="40% - Accent3 2 2 2 6 3 2" xfId="7438" xr:uid="{00000000-0005-0000-0000-0000E61C0000}"/>
    <cellStyle name="40% - Accent3 2 2 2 6 3 2 2" xfId="7439" xr:uid="{00000000-0005-0000-0000-0000E71C0000}"/>
    <cellStyle name="40% - Accent3 2 2 2 6 3 3" xfId="7440" xr:uid="{00000000-0005-0000-0000-0000E81C0000}"/>
    <cellStyle name="40% - Accent3 2 2 2 6 3 3 2" xfId="7441" xr:uid="{00000000-0005-0000-0000-0000E91C0000}"/>
    <cellStyle name="40% - Accent3 2 2 2 6 3 4" xfId="7442" xr:uid="{00000000-0005-0000-0000-0000EA1C0000}"/>
    <cellStyle name="40% - Accent3 2 2 2 6 4" xfId="7443" xr:uid="{00000000-0005-0000-0000-0000EB1C0000}"/>
    <cellStyle name="40% - Accent3 2 2 2 6 4 2" xfId="7444" xr:uid="{00000000-0005-0000-0000-0000EC1C0000}"/>
    <cellStyle name="40% - Accent3 2 2 2 6 5" xfId="7445" xr:uid="{00000000-0005-0000-0000-0000ED1C0000}"/>
    <cellStyle name="40% - Accent3 2 2 2 6 5 2" xfId="7446" xr:uid="{00000000-0005-0000-0000-0000EE1C0000}"/>
    <cellStyle name="40% - Accent3 2 2 2 6 6" xfId="7447" xr:uid="{00000000-0005-0000-0000-0000EF1C0000}"/>
    <cellStyle name="40% - Accent3 2 2 2 7" xfId="7448" xr:uid="{00000000-0005-0000-0000-0000F01C0000}"/>
    <cellStyle name="40% - Accent3 2 2 2 7 2" xfId="7449" xr:uid="{00000000-0005-0000-0000-0000F11C0000}"/>
    <cellStyle name="40% - Accent3 2 2 2 7 2 2" xfId="7450" xr:uid="{00000000-0005-0000-0000-0000F21C0000}"/>
    <cellStyle name="40% - Accent3 2 2 2 7 2 2 2" xfId="7451" xr:uid="{00000000-0005-0000-0000-0000F31C0000}"/>
    <cellStyle name="40% - Accent3 2 2 2 7 2 2 2 2" xfId="7452" xr:uid="{00000000-0005-0000-0000-0000F41C0000}"/>
    <cellStyle name="40% - Accent3 2 2 2 7 2 2 3" xfId="7453" xr:uid="{00000000-0005-0000-0000-0000F51C0000}"/>
    <cellStyle name="40% - Accent3 2 2 2 7 2 2 3 2" xfId="7454" xr:uid="{00000000-0005-0000-0000-0000F61C0000}"/>
    <cellStyle name="40% - Accent3 2 2 2 7 2 2 4" xfId="7455" xr:uid="{00000000-0005-0000-0000-0000F71C0000}"/>
    <cellStyle name="40% - Accent3 2 2 2 7 2 3" xfId="7456" xr:uid="{00000000-0005-0000-0000-0000F81C0000}"/>
    <cellStyle name="40% - Accent3 2 2 2 7 2 3 2" xfId="7457" xr:uid="{00000000-0005-0000-0000-0000F91C0000}"/>
    <cellStyle name="40% - Accent3 2 2 2 7 2 4" xfId="7458" xr:uid="{00000000-0005-0000-0000-0000FA1C0000}"/>
    <cellStyle name="40% - Accent3 2 2 2 7 2 4 2" xfId="7459" xr:uid="{00000000-0005-0000-0000-0000FB1C0000}"/>
    <cellStyle name="40% - Accent3 2 2 2 7 2 5" xfId="7460" xr:uid="{00000000-0005-0000-0000-0000FC1C0000}"/>
    <cellStyle name="40% - Accent3 2 2 2 7 3" xfId="7461" xr:uid="{00000000-0005-0000-0000-0000FD1C0000}"/>
    <cellStyle name="40% - Accent3 2 2 2 7 3 2" xfId="7462" xr:uid="{00000000-0005-0000-0000-0000FE1C0000}"/>
    <cellStyle name="40% - Accent3 2 2 2 7 3 2 2" xfId="7463" xr:uid="{00000000-0005-0000-0000-0000FF1C0000}"/>
    <cellStyle name="40% - Accent3 2 2 2 7 3 3" xfId="7464" xr:uid="{00000000-0005-0000-0000-0000001D0000}"/>
    <cellStyle name="40% - Accent3 2 2 2 7 3 3 2" xfId="7465" xr:uid="{00000000-0005-0000-0000-0000011D0000}"/>
    <cellStyle name="40% - Accent3 2 2 2 7 3 4" xfId="7466" xr:uid="{00000000-0005-0000-0000-0000021D0000}"/>
    <cellStyle name="40% - Accent3 2 2 2 7 4" xfId="7467" xr:uid="{00000000-0005-0000-0000-0000031D0000}"/>
    <cellStyle name="40% - Accent3 2 2 2 7 4 2" xfId="7468" xr:uid="{00000000-0005-0000-0000-0000041D0000}"/>
    <cellStyle name="40% - Accent3 2 2 2 7 5" xfId="7469" xr:uid="{00000000-0005-0000-0000-0000051D0000}"/>
    <cellStyle name="40% - Accent3 2 2 2 7 5 2" xfId="7470" xr:uid="{00000000-0005-0000-0000-0000061D0000}"/>
    <cellStyle name="40% - Accent3 2 2 2 7 6" xfId="7471" xr:uid="{00000000-0005-0000-0000-0000071D0000}"/>
    <cellStyle name="40% - Accent3 2 2 2 8" xfId="7472" xr:uid="{00000000-0005-0000-0000-0000081D0000}"/>
    <cellStyle name="40% - Accent3 2 2 2 8 2" xfId="7473" xr:uid="{00000000-0005-0000-0000-0000091D0000}"/>
    <cellStyle name="40% - Accent3 2 2 2 8 2 2" xfId="7474" xr:uid="{00000000-0005-0000-0000-00000A1D0000}"/>
    <cellStyle name="40% - Accent3 2 2 2 8 2 2 2" xfId="7475" xr:uid="{00000000-0005-0000-0000-00000B1D0000}"/>
    <cellStyle name="40% - Accent3 2 2 2 8 2 3" xfId="7476" xr:uid="{00000000-0005-0000-0000-00000C1D0000}"/>
    <cellStyle name="40% - Accent3 2 2 2 8 2 3 2" xfId="7477" xr:uid="{00000000-0005-0000-0000-00000D1D0000}"/>
    <cellStyle name="40% - Accent3 2 2 2 8 2 4" xfId="7478" xr:uid="{00000000-0005-0000-0000-00000E1D0000}"/>
    <cellStyle name="40% - Accent3 2 2 2 8 3" xfId="7479" xr:uid="{00000000-0005-0000-0000-00000F1D0000}"/>
    <cellStyle name="40% - Accent3 2 2 2 8 3 2" xfId="7480" xr:uid="{00000000-0005-0000-0000-0000101D0000}"/>
    <cellStyle name="40% - Accent3 2 2 2 8 4" xfId="7481" xr:uid="{00000000-0005-0000-0000-0000111D0000}"/>
    <cellStyle name="40% - Accent3 2 2 2 8 4 2" xfId="7482" xr:uid="{00000000-0005-0000-0000-0000121D0000}"/>
    <cellStyle name="40% - Accent3 2 2 2 8 5" xfId="7483" xr:uid="{00000000-0005-0000-0000-0000131D0000}"/>
    <cellStyle name="40% - Accent3 2 2 2 9" xfId="7484" xr:uid="{00000000-0005-0000-0000-0000141D0000}"/>
    <cellStyle name="40% - Accent3 2 2 2 9 2" xfId="7485" xr:uid="{00000000-0005-0000-0000-0000151D0000}"/>
    <cellStyle name="40% - Accent3 2 2 2 9 2 2" xfId="7486" xr:uid="{00000000-0005-0000-0000-0000161D0000}"/>
    <cellStyle name="40% - Accent3 2 2 2 9 3" xfId="7487" xr:uid="{00000000-0005-0000-0000-0000171D0000}"/>
    <cellStyle name="40% - Accent3 2 2 2 9 3 2" xfId="7488" xr:uid="{00000000-0005-0000-0000-0000181D0000}"/>
    <cellStyle name="40% - Accent3 2 2 2 9 4" xfId="7489" xr:uid="{00000000-0005-0000-0000-0000191D0000}"/>
    <cellStyle name="40% - Accent3 2 2 3" xfId="7490" xr:uid="{00000000-0005-0000-0000-00001A1D0000}"/>
    <cellStyle name="40% - Accent3 2 2 3 10" xfId="7491" xr:uid="{00000000-0005-0000-0000-00001B1D0000}"/>
    <cellStyle name="40% - Accent3 2 2 3 10 2" xfId="7492" xr:uid="{00000000-0005-0000-0000-00001C1D0000}"/>
    <cellStyle name="40% - Accent3 2 2 3 11" xfId="7493" xr:uid="{00000000-0005-0000-0000-00001D1D0000}"/>
    <cellStyle name="40% - Accent3 2 2 3 11 2" xfId="7494" xr:uid="{00000000-0005-0000-0000-00001E1D0000}"/>
    <cellStyle name="40% - Accent3 2 2 3 12" xfId="7495" xr:uid="{00000000-0005-0000-0000-00001F1D0000}"/>
    <cellStyle name="40% - Accent3 2 2 3 2" xfId="7496" xr:uid="{00000000-0005-0000-0000-0000201D0000}"/>
    <cellStyle name="40% - Accent3 2 2 3 2 2" xfId="7497" xr:uid="{00000000-0005-0000-0000-0000211D0000}"/>
    <cellStyle name="40% - Accent3 2 2 3 2 2 2" xfId="7498" xr:uid="{00000000-0005-0000-0000-0000221D0000}"/>
    <cellStyle name="40% - Accent3 2 2 3 2 2 2 2" xfId="7499" xr:uid="{00000000-0005-0000-0000-0000231D0000}"/>
    <cellStyle name="40% - Accent3 2 2 3 2 2 2 2 2" xfId="7500" xr:uid="{00000000-0005-0000-0000-0000241D0000}"/>
    <cellStyle name="40% - Accent3 2 2 3 2 2 2 3" xfId="7501" xr:uid="{00000000-0005-0000-0000-0000251D0000}"/>
    <cellStyle name="40% - Accent3 2 2 3 2 2 2 3 2" xfId="7502" xr:uid="{00000000-0005-0000-0000-0000261D0000}"/>
    <cellStyle name="40% - Accent3 2 2 3 2 2 2 4" xfId="7503" xr:uid="{00000000-0005-0000-0000-0000271D0000}"/>
    <cellStyle name="40% - Accent3 2 2 3 2 2 3" xfId="7504" xr:uid="{00000000-0005-0000-0000-0000281D0000}"/>
    <cellStyle name="40% - Accent3 2 2 3 2 2 3 2" xfId="7505" xr:uid="{00000000-0005-0000-0000-0000291D0000}"/>
    <cellStyle name="40% - Accent3 2 2 3 2 2 4" xfId="7506" xr:uid="{00000000-0005-0000-0000-00002A1D0000}"/>
    <cellStyle name="40% - Accent3 2 2 3 2 2 4 2" xfId="7507" xr:uid="{00000000-0005-0000-0000-00002B1D0000}"/>
    <cellStyle name="40% - Accent3 2 2 3 2 2 5" xfId="7508" xr:uid="{00000000-0005-0000-0000-00002C1D0000}"/>
    <cellStyle name="40% - Accent3 2 2 3 2 3" xfId="7509" xr:uid="{00000000-0005-0000-0000-00002D1D0000}"/>
    <cellStyle name="40% - Accent3 2 2 3 2 3 2" xfId="7510" xr:uid="{00000000-0005-0000-0000-00002E1D0000}"/>
    <cellStyle name="40% - Accent3 2 2 3 2 3 2 2" xfId="7511" xr:uid="{00000000-0005-0000-0000-00002F1D0000}"/>
    <cellStyle name="40% - Accent3 2 2 3 2 3 3" xfId="7512" xr:uid="{00000000-0005-0000-0000-0000301D0000}"/>
    <cellStyle name="40% - Accent3 2 2 3 2 3 3 2" xfId="7513" xr:uid="{00000000-0005-0000-0000-0000311D0000}"/>
    <cellStyle name="40% - Accent3 2 2 3 2 3 4" xfId="7514" xr:uid="{00000000-0005-0000-0000-0000321D0000}"/>
    <cellStyle name="40% - Accent3 2 2 3 2 4" xfId="7515" xr:uid="{00000000-0005-0000-0000-0000331D0000}"/>
    <cellStyle name="40% - Accent3 2 2 3 2 4 2" xfId="7516" xr:uid="{00000000-0005-0000-0000-0000341D0000}"/>
    <cellStyle name="40% - Accent3 2 2 3 2 5" xfId="7517" xr:uid="{00000000-0005-0000-0000-0000351D0000}"/>
    <cellStyle name="40% - Accent3 2 2 3 2 5 2" xfId="7518" xr:uid="{00000000-0005-0000-0000-0000361D0000}"/>
    <cellStyle name="40% - Accent3 2 2 3 2 6" xfId="7519" xr:uid="{00000000-0005-0000-0000-0000371D0000}"/>
    <cellStyle name="40% - Accent3 2 2 3 3" xfId="7520" xr:uid="{00000000-0005-0000-0000-0000381D0000}"/>
    <cellStyle name="40% - Accent3 2 2 3 3 2" xfId="7521" xr:uid="{00000000-0005-0000-0000-0000391D0000}"/>
    <cellStyle name="40% - Accent3 2 2 3 3 2 2" xfId="7522" xr:uid="{00000000-0005-0000-0000-00003A1D0000}"/>
    <cellStyle name="40% - Accent3 2 2 3 3 2 2 2" xfId="7523" xr:uid="{00000000-0005-0000-0000-00003B1D0000}"/>
    <cellStyle name="40% - Accent3 2 2 3 3 2 2 2 2" xfId="7524" xr:uid="{00000000-0005-0000-0000-00003C1D0000}"/>
    <cellStyle name="40% - Accent3 2 2 3 3 2 2 3" xfId="7525" xr:uid="{00000000-0005-0000-0000-00003D1D0000}"/>
    <cellStyle name="40% - Accent3 2 2 3 3 2 2 3 2" xfId="7526" xr:uid="{00000000-0005-0000-0000-00003E1D0000}"/>
    <cellStyle name="40% - Accent3 2 2 3 3 2 2 4" xfId="7527" xr:uid="{00000000-0005-0000-0000-00003F1D0000}"/>
    <cellStyle name="40% - Accent3 2 2 3 3 2 3" xfId="7528" xr:uid="{00000000-0005-0000-0000-0000401D0000}"/>
    <cellStyle name="40% - Accent3 2 2 3 3 2 3 2" xfId="7529" xr:uid="{00000000-0005-0000-0000-0000411D0000}"/>
    <cellStyle name="40% - Accent3 2 2 3 3 2 4" xfId="7530" xr:uid="{00000000-0005-0000-0000-0000421D0000}"/>
    <cellStyle name="40% - Accent3 2 2 3 3 2 4 2" xfId="7531" xr:uid="{00000000-0005-0000-0000-0000431D0000}"/>
    <cellStyle name="40% - Accent3 2 2 3 3 2 5" xfId="7532" xr:uid="{00000000-0005-0000-0000-0000441D0000}"/>
    <cellStyle name="40% - Accent3 2 2 3 3 3" xfId="7533" xr:uid="{00000000-0005-0000-0000-0000451D0000}"/>
    <cellStyle name="40% - Accent3 2 2 3 3 3 2" xfId="7534" xr:uid="{00000000-0005-0000-0000-0000461D0000}"/>
    <cellStyle name="40% - Accent3 2 2 3 3 3 2 2" xfId="7535" xr:uid="{00000000-0005-0000-0000-0000471D0000}"/>
    <cellStyle name="40% - Accent3 2 2 3 3 3 3" xfId="7536" xr:uid="{00000000-0005-0000-0000-0000481D0000}"/>
    <cellStyle name="40% - Accent3 2 2 3 3 3 3 2" xfId="7537" xr:uid="{00000000-0005-0000-0000-0000491D0000}"/>
    <cellStyle name="40% - Accent3 2 2 3 3 3 4" xfId="7538" xr:uid="{00000000-0005-0000-0000-00004A1D0000}"/>
    <cellStyle name="40% - Accent3 2 2 3 3 4" xfId="7539" xr:uid="{00000000-0005-0000-0000-00004B1D0000}"/>
    <cellStyle name="40% - Accent3 2 2 3 3 4 2" xfId="7540" xr:uid="{00000000-0005-0000-0000-00004C1D0000}"/>
    <cellStyle name="40% - Accent3 2 2 3 3 5" xfId="7541" xr:uid="{00000000-0005-0000-0000-00004D1D0000}"/>
    <cellStyle name="40% - Accent3 2 2 3 3 5 2" xfId="7542" xr:uid="{00000000-0005-0000-0000-00004E1D0000}"/>
    <cellStyle name="40% - Accent3 2 2 3 3 6" xfId="7543" xr:uid="{00000000-0005-0000-0000-00004F1D0000}"/>
    <cellStyle name="40% - Accent3 2 2 3 4" xfId="7544" xr:uid="{00000000-0005-0000-0000-0000501D0000}"/>
    <cellStyle name="40% - Accent3 2 2 3 4 2" xfId="7545" xr:uid="{00000000-0005-0000-0000-0000511D0000}"/>
    <cellStyle name="40% - Accent3 2 2 3 4 2 2" xfId="7546" xr:uid="{00000000-0005-0000-0000-0000521D0000}"/>
    <cellStyle name="40% - Accent3 2 2 3 4 2 2 2" xfId="7547" xr:uid="{00000000-0005-0000-0000-0000531D0000}"/>
    <cellStyle name="40% - Accent3 2 2 3 4 2 2 2 2" xfId="7548" xr:uid="{00000000-0005-0000-0000-0000541D0000}"/>
    <cellStyle name="40% - Accent3 2 2 3 4 2 2 3" xfId="7549" xr:uid="{00000000-0005-0000-0000-0000551D0000}"/>
    <cellStyle name="40% - Accent3 2 2 3 4 2 2 3 2" xfId="7550" xr:uid="{00000000-0005-0000-0000-0000561D0000}"/>
    <cellStyle name="40% - Accent3 2 2 3 4 2 2 4" xfId="7551" xr:uid="{00000000-0005-0000-0000-0000571D0000}"/>
    <cellStyle name="40% - Accent3 2 2 3 4 2 3" xfId="7552" xr:uid="{00000000-0005-0000-0000-0000581D0000}"/>
    <cellStyle name="40% - Accent3 2 2 3 4 2 3 2" xfId="7553" xr:uid="{00000000-0005-0000-0000-0000591D0000}"/>
    <cellStyle name="40% - Accent3 2 2 3 4 2 4" xfId="7554" xr:uid="{00000000-0005-0000-0000-00005A1D0000}"/>
    <cellStyle name="40% - Accent3 2 2 3 4 2 4 2" xfId="7555" xr:uid="{00000000-0005-0000-0000-00005B1D0000}"/>
    <cellStyle name="40% - Accent3 2 2 3 4 2 5" xfId="7556" xr:uid="{00000000-0005-0000-0000-00005C1D0000}"/>
    <cellStyle name="40% - Accent3 2 2 3 4 3" xfId="7557" xr:uid="{00000000-0005-0000-0000-00005D1D0000}"/>
    <cellStyle name="40% - Accent3 2 2 3 4 3 2" xfId="7558" xr:uid="{00000000-0005-0000-0000-00005E1D0000}"/>
    <cellStyle name="40% - Accent3 2 2 3 4 3 2 2" xfId="7559" xr:uid="{00000000-0005-0000-0000-00005F1D0000}"/>
    <cellStyle name="40% - Accent3 2 2 3 4 3 3" xfId="7560" xr:uid="{00000000-0005-0000-0000-0000601D0000}"/>
    <cellStyle name="40% - Accent3 2 2 3 4 3 3 2" xfId="7561" xr:uid="{00000000-0005-0000-0000-0000611D0000}"/>
    <cellStyle name="40% - Accent3 2 2 3 4 3 4" xfId="7562" xr:uid="{00000000-0005-0000-0000-0000621D0000}"/>
    <cellStyle name="40% - Accent3 2 2 3 4 4" xfId="7563" xr:uid="{00000000-0005-0000-0000-0000631D0000}"/>
    <cellStyle name="40% - Accent3 2 2 3 4 4 2" xfId="7564" xr:uid="{00000000-0005-0000-0000-0000641D0000}"/>
    <cellStyle name="40% - Accent3 2 2 3 4 5" xfId="7565" xr:uid="{00000000-0005-0000-0000-0000651D0000}"/>
    <cellStyle name="40% - Accent3 2 2 3 4 5 2" xfId="7566" xr:uid="{00000000-0005-0000-0000-0000661D0000}"/>
    <cellStyle name="40% - Accent3 2 2 3 4 6" xfId="7567" xr:uid="{00000000-0005-0000-0000-0000671D0000}"/>
    <cellStyle name="40% - Accent3 2 2 3 5" xfId="7568" xr:uid="{00000000-0005-0000-0000-0000681D0000}"/>
    <cellStyle name="40% - Accent3 2 2 3 5 2" xfId="7569" xr:uid="{00000000-0005-0000-0000-0000691D0000}"/>
    <cellStyle name="40% - Accent3 2 2 3 5 2 2" xfId="7570" xr:uid="{00000000-0005-0000-0000-00006A1D0000}"/>
    <cellStyle name="40% - Accent3 2 2 3 5 2 2 2" xfId="7571" xr:uid="{00000000-0005-0000-0000-00006B1D0000}"/>
    <cellStyle name="40% - Accent3 2 2 3 5 2 2 2 2" xfId="7572" xr:uid="{00000000-0005-0000-0000-00006C1D0000}"/>
    <cellStyle name="40% - Accent3 2 2 3 5 2 2 3" xfId="7573" xr:uid="{00000000-0005-0000-0000-00006D1D0000}"/>
    <cellStyle name="40% - Accent3 2 2 3 5 2 2 3 2" xfId="7574" xr:uid="{00000000-0005-0000-0000-00006E1D0000}"/>
    <cellStyle name="40% - Accent3 2 2 3 5 2 2 4" xfId="7575" xr:uid="{00000000-0005-0000-0000-00006F1D0000}"/>
    <cellStyle name="40% - Accent3 2 2 3 5 2 3" xfId="7576" xr:uid="{00000000-0005-0000-0000-0000701D0000}"/>
    <cellStyle name="40% - Accent3 2 2 3 5 2 3 2" xfId="7577" xr:uid="{00000000-0005-0000-0000-0000711D0000}"/>
    <cellStyle name="40% - Accent3 2 2 3 5 2 4" xfId="7578" xr:uid="{00000000-0005-0000-0000-0000721D0000}"/>
    <cellStyle name="40% - Accent3 2 2 3 5 2 4 2" xfId="7579" xr:uid="{00000000-0005-0000-0000-0000731D0000}"/>
    <cellStyle name="40% - Accent3 2 2 3 5 2 5" xfId="7580" xr:uid="{00000000-0005-0000-0000-0000741D0000}"/>
    <cellStyle name="40% - Accent3 2 2 3 5 3" xfId="7581" xr:uid="{00000000-0005-0000-0000-0000751D0000}"/>
    <cellStyle name="40% - Accent3 2 2 3 5 3 2" xfId="7582" xr:uid="{00000000-0005-0000-0000-0000761D0000}"/>
    <cellStyle name="40% - Accent3 2 2 3 5 3 2 2" xfId="7583" xr:uid="{00000000-0005-0000-0000-0000771D0000}"/>
    <cellStyle name="40% - Accent3 2 2 3 5 3 3" xfId="7584" xr:uid="{00000000-0005-0000-0000-0000781D0000}"/>
    <cellStyle name="40% - Accent3 2 2 3 5 3 3 2" xfId="7585" xr:uid="{00000000-0005-0000-0000-0000791D0000}"/>
    <cellStyle name="40% - Accent3 2 2 3 5 3 4" xfId="7586" xr:uid="{00000000-0005-0000-0000-00007A1D0000}"/>
    <cellStyle name="40% - Accent3 2 2 3 5 4" xfId="7587" xr:uid="{00000000-0005-0000-0000-00007B1D0000}"/>
    <cellStyle name="40% - Accent3 2 2 3 5 4 2" xfId="7588" xr:uid="{00000000-0005-0000-0000-00007C1D0000}"/>
    <cellStyle name="40% - Accent3 2 2 3 5 5" xfId="7589" xr:uid="{00000000-0005-0000-0000-00007D1D0000}"/>
    <cellStyle name="40% - Accent3 2 2 3 5 5 2" xfId="7590" xr:uid="{00000000-0005-0000-0000-00007E1D0000}"/>
    <cellStyle name="40% - Accent3 2 2 3 5 6" xfId="7591" xr:uid="{00000000-0005-0000-0000-00007F1D0000}"/>
    <cellStyle name="40% - Accent3 2 2 3 6" xfId="7592" xr:uid="{00000000-0005-0000-0000-0000801D0000}"/>
    <cellStyle name="40% - Accent3 2 2 3 6 2" xfId="7593" xr:uid="{00000000-0005-0000-0000-0000811D0000}"/>
    <cellStyle name="40% - Accent3 2 2 3 6 2 2" xfId="7594" xr:uid="{00000000-0005-0000-0000-0000821D0000}"/>
    <cellStyle name="40% - Accent3 2 2 3 6 2 2 2" xfId="7595" xr:uid="{00000000-0005-0000-0000-0000831D0000}"/>
    <cellStyle name="40% - Accent3 2 2 3 6 2 2 2 2" xfId="7596" xr:uid="{00000000-0005-0000-0000-0000841D0000}"/>
    <cellStyle name="40% - Accent3 2 2 3 6 2 2 3" xfId="7597" xr:uid="{00000000-0005-0000-0000-0000851D0000}"/>
    <cellStyle name="40% - Accent3 2 2 3 6 2 2 3 2" xfId="7598" xr:uid="{00000000-0005-0000-0000-0000861D0000}"/>
    <cellStyle name="40% - Accent3 2 2 3 6 2 2 4" xfId="7599" xr:uid="{00000000-0005-0000-0000-0000871D0000}"/>
    <cellStyle name="40% - Accent3 2 2 3 6 2 3" xfId="7600" xr:uid="{00000000-0005-0000-0000-0000881D0000}"/>
    <cellStyle name="40% - Accent3 2 2 3 6 2 3 2" xfId="7601" xr:uid="{00000000-0005-0000-0000-0000891D0000}"/>
    <cellStyle name="40% - Accent3 2 2 3 6 2 4" xfId="7602" xr:uid="{00000000-0005-0000-0000-00008A1D0000}"/>
    <cellStyle name="40% - Accent3 2 2 3 6 2 4 2" xfId="7603" xr:uid="{00000000-0005-0000-0000-00008B1D0000}"/>
    <cellStyle name="40% - Accent3 2 2 3 6 2 5" xfId="7604" xr:uid="{00000000-0005-0000-0000-00008C1D0000}"/>
    <cellStyle name="40% - Accent3 2 2 3 6 3" xfId="7605" xr:uid="{00000000-0005-0000-0000-00008D1D0000}"/>
    <cellStyle name="40% - Accent3 2 2 3 6 3 2" xfId="7606" xr:uid="{00000000-0005-0000-0000-00008E1D0000}"/>
    <cellStyle name="40% - Accent3 2 2 3 6 3 2 2" xfId="7607" xr:uid="{00000000-0005-0000-0000-00008F1D0000}"/>
    <cellStyle name="40% - Accent3 2 2 3 6 3 3" xfId="7608" xr:uid="{00000000-0005-0000-0000-0000901D0000}"/>
    <cellStyle name="40% - Accent3 2 2 3 6 3 3 2" xfId="7609" xr:uid="{00000000-0005-0000-0000-0000911D0000}"/>
    <cellStyle name="40% - Accent3 2 2 3 6 3 4" xfId="7610" xr:uid="{00000000-0005-0000-0000-0000921D0000}"/>
    <cellStyle name="40% - Accent3 2 2 3 6 4" xfId="7611" xr:uid="{00000000-0005-0000-0000-0000931D0000}"/>
    <cellStyle name="40% - Accent3 2 2 3 6 4 2" xfId="7612" xr:uid="{00000000-0005-0000-0000-0000941D0000}"/>
    <cellStyle name="40% - Accent3 2 2 3 6 5" xfId="7613" xr:uid="{00000000-0005-0000-0000-0000951D0000}"/>
    <cellStyle name="40% - Accent3 2 2 3 6 5 2" xfId="7614" xr:uid="{00000000-0005-0000-0000-0000961D0000}"/>
    <cellStyle name="40% - Accent3 2 2 3 6 6" xfId="7615" xr:uid="{00000000-0005-0000-0000-0000971D0000}"/>
    <cellStyle name="40% - Accent3 2 2 3 7" xfId="7616" xr:uid="{00000000-0005-0000-0000-0000981D0000}"/>
    <cellStyle name="40% - Accent3 2 2 3 7 2" xfId="7617" xr:uid="{00000000-0005-0000-0000-0000991D0000}"/>
    <cellStyle name="40% - Accent3 2 2 3 7 2 2" xfId="7618" xr:uid="{00000000-0005-0000-0000-00009A1D0000}"/>
    <cellStyle name="40% - Accent3 2 2 3 7 2 2 2" xfId="7619" xr:uid="{00000000-0005-0000-0000-00009B1D0000}"/>
    <cellStyle name="40% - Accent3 2 2 3 7 2 3" xfId="7620" xr:uid="{00000000-0005-0000-0000-00009C1D0000}"/>
    <cellStyle name="40% - Accent3 2 2 3 7 2 3 2" xfId="7621" xr:uid="{00000000-0005-0000-0000-00009D1D0000}"/>
    <cellStyle name="40% - Accent3 2 2 3 7 2 4" xfId="7622" xr:uid="{00000000-0005-0000-0000-00009E1D0000}"/>
    <cellStyle name="40% - Accent3 2 2 3 7 3" xfId="7623" xr:uid="{00000000-0005-0000-0000-00009F1D0000}"/>
    <cellStyle name="40% - Accent3 2 2 3 7 3 2" xfId="7624" xr:uid="{00000000-0005-0000-0000-0000A01D0000}"/>
    <cellStyle name="40% - Accent3 2 2 3 7 4" xfId="7625" xr:uid="{00000000-0005-0000-0000-0000A11D0000}"/>
    <cellStyle name="40% - Accent3 2 2 3 7 4 2" xfId="7626" xr:uid="{00000000-0005-0000-0000-0000A21D0000}"/>
    <cellStyle name="40% - Accent3 2 2 3 7 5" xfId="7627" xr:uid="{00000000-0005-0000-0000-0000A31D0000}"/>
    <cellStyle name="40% - Accent3 2 2 3 8" xfId="7628" xr:uid="{00000000-0005-0000-0000-0000A41D0000}"/>
    <cellStyle name="40% - Accent3 2 2 3 8 2" xfId="7629" xr:uid="{00000000-0005-0000-0000-0000A51D0000}"/>
    <cellStyle name="40% - Accent3 2 2 3 8 2 2" xfId="7630" xr:uid="{00000000-0005-0000-0000-0000A61D0000}"/>
    <cellStyle name="40% - Accent3 2 2 3 8 3" xfId="7631" xr:uid="{00000000-0005-0000-0000-0000A71D0000}"/>
    <cellStyle name="40% - Accent3 2 2 3 8 3 2" xfId="7632" xr:uid="{00000000-0005-0000-0000-0000A81D0000}"/>
    <cellStyle name="40% - Accent3 2 2 3 8 4" xfId="7633" xr:uid="{00000000-0005-0000-0000-0000A91D0000}"/>
    <cellStyle name="40% - Accent3 2 2 3 9" xfId="7634" xr:uid="{00000000-0005-0000-0000-0000AA1D0000}"/>
    <cellStyle name="40% - Accent3 2 2 3 9 2" xfId="7635" xr:uid="{00000000-0005-0000-0000-0000AB1D0000}"/>
    <cellStyle name="40% - Accent3 2 2 3 9 2 2" xfId="7636" xr:uid="{00000000-0005-0000-0000-0000AC1D0000}"/>
    <cellStyle name="40% - Accent3 2 2 3 9 3" xfId="7637" xr:uid="{00000000-0005-0000-0000-0000AD1D0000}"/>
    <cellStyle name="40% - Accent3 2 2 3 9 3 2" xfId="7638" xr:uid="{00000000-0005-0000-0000-0000AE1D0000}"/>
    <cellStyle name="40% - Accent3 2 2 3 9 4" xfId="7639" xr:uid="{00000000-0005-0000-0000-0000AF1D0000}"/>
    <cellStyle name="40% - Accent3 2 2 4" xfId="7640" xr:uid="{00000000-0005-0000-0000-0000B01D0000}"/>
    <cellStyle name="40% - Accent3 2 2 4 2" xfId="7641" xr:uid="{00000000-0005-0000-0000-0000B11D0000}"/>
    <cellStyle name="40% - Accent3 2 2 4 2 2" xfId="7642" xr:uid="{00000000-0005-0000-0000-0000B21D0000}"/>
    <cellStyle name="40% - Accent3 2 2 4 2 2 2" xfId="7643" xr:uid="{00000000-0005-0000-0000-0000B31D0000}"/>
    <cellStyle name="40% - Accent3 2 2 4 2 2 2 2" xfId="7644" xr:uid="{00000000-0005-0000-0000-0000B41D0000}"/>
    <cellStyle name="40% - Accent3 2 2 4 2 2 3" xfId="7645" xr:uid="{00000000-0005-0000-0000-0000B51D0000}"/>
    <cellStyle name="40% - Accent3 2 2 4 2 2 3 2" xfId="7646" xr:uid="{00000000-0005-0000-0000-0000B61D0000}"/>
    <cellStyle name="40% - Accent3 2 2 4 2 2 4" xfId="7647" xr:uid="{00000000-0005-0000-0000-0000B71D0000}"/>
    <cellStyle name="40% - Accent3 2 2 4 2 3" xfId="7648" xr:uid="{00000000-0005-0000-0000-0000B81D0000}"/>
    <cellStyle name="40% - Accent3 2 2 4 2 3 2" xfId="7649" xr:uid="{00000000-0005-0000-0000-0000B91D0000}"/>
    <cellStyle name="40% - Accent3 2 2 4 2 4" xfId="7650" xr:uid="{00000000-0005-0000-0000-0000BA1D0000}"/>
    <cellStyle name="40% - Accent3 2 2 4 2 4 2" xfId="7651" xr:uid="{00000000-0005-0000-0000-0000BB1D0000}"/>
    <cellStyle name="40% - Accent3 2 2 4 2 5" xfId="7652" xr:uid="{00000000-0005-0000-0000-0000BC1D0000}"/>
    <cellStyle name="40% - Accent3 2 2 4 3" xfId="7653" xr:uid="{00000000-0005-0000-0000-0000BD1D0000}"/>
    <cellStyle name="40% - Accent3 2 2 4 3 2" xfId="7654" xr:uid="{00000000-0005-0000-0000-0000BE1D0000}"/>
    <cellStyle name="40% - Accent3 2 2 4 3 2 2" xfId="7655" xr:uid="{00000000-0005-0000-0000-0000BF1D0000}"/>
    <cellStyle name="40% - Accent3 2 2 4 3 3" xfId="7656" xr:uid="{00000000-0005-0000-0000-0000C01D0000}"/>
    <cellStyle name="40% - Accent3 2 2 4 3 3 2" xfId="7657" xr:uid="{00000000-0005-0000-0000-0000C11D0000}"/>
    <cellStyle name="40% - Accent3 2 2 4 3 4" xfId="7658" xr:uid="{00000000-0005-0000-0000-0000C21D0000}"/>
    <cellStyle name="40% - Accent3 2 2 4 4" xfId="7659" xr:uid="{00000000-0005-0000-0000-0000C31D0000}"/>
    <cellStyle name="40% - Accent3 2 2 4 4 2" xfId="7660" xr:uid="{00000000-0005-0000-0000-0000C41D0000}"/>
    <cellStyle name="40% - Accent3 2 2 4 5" xfId="7661" xr:uid="{00000000-0005-0000-0000-0000C51D0000}"/>
    <cellStyle name="40% - Accent3 2 2 4 5 2" xfId="7662" xr:uid="{00000000-0005-0000-0000-0000C61D0000}"/>
    <cellStyle name="40% - Accent3 2 2 4 6" xfId="7663" xr:uid="{00000000-0005-0000-0000-0000C71D0000}"/>
    <cellStyle name="40% - Accent3 2 2 5" xfId="7664" xr:uid="{00000000-0005-0000-0000-0000C81D0000}"/>
    <cellStyle name="40% - Accent3 2 2 5 2" xfId="7665" xr:uid="{00000000-0005-0000-0000-0000C91D0000}"/>
    <cellStyle name="40% - Accent3 2 2 5 2 2" xfId="7666" xr:uid="{00000000-0005-0000-0000-0000CA1D0000}"/>
    <cellStyle name="40% - Accent3 2 2 5 2 2 2" xfId="7667" xr:uid="{00000000-0005-0000-0000-0000CB1D0000}"/>
    <cellStyle name="40% - Accent3 2 2 5 2 2 2 2" xfId="7668" xr:uid="{00000000-0005-0000-0000-0000CC1D0000}"/>
    <cellStyle name="40% - Accent3 2 2 5 2 2 3" xfId="7669" xr:uid="{00000000-0005-0000-0000-0000CD1D0000}"/>
    <cellStyle name="40% - Accent3 2 2 5 2 2 3 2" xfId="7670" xr:uid="{00000000-0005-0000-0000-0000CE1D0000}"/>
    <cellStyle name="40% - Accent3 2 2 5 2 2 4" xfId="7671" xr:uid="{00000000-0005-0000-0000-0000CF1D0000}"/>
    <cellStyle name="40% - Accent3 2 2 5 2 3" xfId="7672" xr:uid="{00000000-0005-0000-0000-0000D01D0000}"/>
    <cellStyle name="40% - Accent3 2 2 5 2 3 2" xfId="7673" xr:uid="{00000000-0005-0000-0000-0000D11D0000}"/>
    <cellStyle name="40% - Accent3 2 2 5 2 4" xfId="7674" xr:uid="{00000000-0005-0000-0000-0000D21D0000}"/>
    <cellStyle name="40% - Accent3 2 2 5 2 4 2" xfId="7675" xr:uid="{00000000-0005-0000-0000-0000D31D0000}"/>
    <cellStyle name="40% - Accent3 2 2 5 2 5" xfId="7676" xr:uid="{00000000-0005-0000-0000-0000D41D0000}"/>
    <cellStyle name="40% - Accent3 2 2 5 3" xfId="7677" xr:uid="{00000000-0005-0000-0000-0000D51D0000}"/>
    <cellStyle name="40% - Accent3 2 2 5 3 2" xfId="7678" xr:uid="{00000000-0005-0000-0000-0000D61D0000}"/>
    <cellStyle name="40% - Accent3 2 2 5 3 2 2" xfId="7679" xr:uid="{00000000-0005-0000-0000-0000D71D0000}"/>
    <cellStyle name="40% - Accent3 2 2 5 3 3" xfId="7680" xr:uid="{00000000-0005-0000-0000-0000D81D0000}"/>
    <cellStyle name="40% - Accent3 2 2 5 3 3 2" xfId="7681" xr:uid="{00000000-0005-0000-0000-0000D91D0000}"/>
    <cellStyle name="40% - Accent3 2 2 5 3 4" xfId="7682" xr:uid="{00000000-0005-0000-0000-0000DA1D0000}"/>
    <cellStyle name="40% - Accent3 2 2 5 4" xfId="7683" xr:uid="{00000000-0005-0000-0000-0000DB1D0000}"/>
    <cellStyle name="40% - Accent3 2 2 5 4 2" xfId="7684" xr:uid="{00000000-0005-0000-0000-0000DC1D0000}"/>
    <cellStyle name="40% - Accent3 2 2 5 5" xfId="7685" xr:uid="{00000000-0005-0000-0000-0000DD1D0000}"/>
    <cellStyle name="40% - Accent3 2 2 5 5 2" xfId="7686" xr:uid="{00000000-0005-0000-0000-0000DE1D0000}"/>
    <cellStyle name="40% - Accent3 2 2 5 6" xfId="7687" xr:uid="{00000000-0005-0000-0000-0000DF1D0000}"/>
    <cellStyle name="40% - Accent3 2 2 6" xfId="7688" xr:uid="{00000000-0005-0000-0000-0000E01D0000}"/>
    <cellStyle name="40% - Accent3 2 2 6 2" xfId="7689" xr:uid="{00000000-0005-0000-0000-0000E11D0000}"/>
    <cellStyle name="40% - Accent3 2 2 6 2 2" xfId="7690" xr:uid="{00000000-0005-0000-0000-0000E21D0000}"/>
    <cellStyle name="40% - Accent3 2 2 6 2 2 2" xfId="7691" xr:uid="{00000000-0005-0000-0000-0000E31D0000}"/>
    <cellStyle name="40% - Accent3 2 2 6 2 2 2 2" xfId="7692" xr:uid="{00000000-0005-0000-0000-0000E41D0000}"/>
    <cellStyle name="40% - Accent3 2 2 6 2 2 3" xfId="7693" xr:uid="{00000000-0005-0000-0000-0000E51D0000}"/>
    <cellStyle name="40% - Accent3 2 2 6 2 2 3 2" xfId="7694" xr:uid="{00000000-0005-0000-0000-0000E61D0000}"/>
    <cellStyle name="40% - Accent3 2 2 6 2 2 4" xfId="7695" xr:uid="{00000000-0005-0000-0000-0000E71D0000}"/>
    <cellStyle name="40% - Accent3 2 2 6 2 3" xfId="7696" xr:uid="{00000000-0005-0000-0000-0000E81D0000}"/>
    <cellStyle name="40% - Accent3 2 2 6 2 3 2" xfId="7697" xr:uid="{00000000-0005-0000-0000-0000E91D0000}"/>
    <cellStyle name="40% - Accent3 2 2 6 2 4" xfId="7698" xr:uid="{00000000-0005-0000-0000-0000EA1D0000}"/>
    <cellStyle name="40% - Accent3 2 2 6 2 4 2" xfId="7699" xr:uid="{00000000-0005-0000-0000-0000EB1D0000}"/>
    <cellStyle name="40% - Accent3 2 2 6 2 5" xfId="7700" xr:uid="{00000000-0005-0000-0000-0000EC1D0000}"/>
    <cellStyle name="40% - Accent3 2 2 6 3" xfId="7701" xr:uid="{00000000-0005-0000-0000-0000ED1D0000}"/>
    <cellStyle name="40% - Accent3 2 2 6 3 2" xfId="7702" xr:uid="{00000000-0005-0000-0000-0000EE1D0000}"/>
    <cellStyle name="40% - Accent3 2 2 6 3 2 2" xfId="7703" xr:uid="{00000000-0005-0000-0000-0000EF1D0000}"/>
    <cellStyle name="40% - Accent3 2 2 6 3 3" xfId="7704" xr:uid="{00000000-0005-0000-0000-0000F01D0000}"/>
    <cellStyle name="40% - Accent3 2 2 6 3 3 2" xfId="7705" xr:uid="{00000000-0005-0000-0000-0000F11D0000}"/>
    <cellStyle name="40% - Accent3 2 2 6 3 4" xfId="7706" xr:uid="{00000000-0005-0000-0000-0000F21D0000}"/>
    <cellStyle name="40% - Accent3 2 2 6 4" xfId="7707" xr:uid="{00000000-0005-0000-0000-0000F31D0000}"/>
    <cellStyle name="40% - Accent3 2 2 6 4 2" xfId="7708" xr:uid="{00000000-0005-0000-0000-0000F41D0000}"/>
    <cellStyle name="40% - Accent3 2 2 6 5" xfId="7709" xr:uid="{00000000-0005-0000-0000-0000F51D0000}"/>
    <cellStyle name="40% - Accent3 2 2 6 5 2" xfId="7710" xr:uid="{00000000-0005-0000-0000-0000F61D0000}"/>
    <cellStyle name="40% - Accent3 2 2 6 6" xfId="7711" xr:uid="{00000000-0005-0000-0000-0000F71D0000}"/>
    <cellStyle name="40% - Accent3 2 2 7" xfId="7712" xr:uid="{00000000-0005-0000-0000-0000F81D0000}"/>
    <cellStyle name="40% - Accent3 2 2 7 2" xfId="7713" xr:uid="{00000000-0005-0000-0000-0000F91D0000}"/>
    <cellStyle name="40% - Accent3 2 2 7 2 2" xfId="7714" xr:uid="{00000000-0005-0000-0000-0000FA1D0000}"/>
    <cellStyle name="40% - Accent3 2 2 7 2 2 2" xfId="7715" xr:uid="{00000000-0005-0000-0000-0000FB1D0000}"/>
    <cellStyle name="40% - Accent3 2 2 7 2 2 2 2" xfId="7716" xr:uid="{00000000-0005-0000-0000-0000FC1D0000}"/>
    <cellStyle name="40% - Accent3 2 2 7 2 2 3" xfId="7717" xr:uid="{00000000-0005-0000-0000-0000FD1D0000}"/>
    <cellStyle name="40% - Accent3 2 2 7 2 2 3 2" xfId="7718" xr:uid="{00000000-0005-0000-0000-0000FE1D0000}"/>
    <cellStyle name="40% - Accent3 2 2 7 2 2 4" xfId="7719" xr:uid="{00000000-0005-0000-0000-0000FF1D0000}"/>
    <cellStyle name="40% - Accent3 2 2 7 2 3" xfId="7720" xr:uid="{00000000-0005-0000-0000-0000001E0000}"/>
    <cellStyle name="40% - Accent3 2 2 7 2 3 2" xfId="7721" xr:uid="{00000000-0005-0000-0000-0000011E0000}"/>
    <cellStyle name="40% - Accent3 2 2 7 2 4" xfId="7722" xr:uid="{00000000-0005-0000-0000-0000021E0000}"/>
    <cellStyle name="40% - Accent3 2 2 7 2 4 2" xfId="7723" xr:uid="{00000000-0005-0000-0000-0000031E0000}"/>
    <cellStyle name="40% - Accent3 2 2 7 2 5" xfId="7724" xr:uid="{00000000-0005-0000-0000-0000041E0000}"/>
    <cellStyle name="40% - Accent3 2 2 7 3" xfId="7725" xr:uid="{00000000-0005-0000-0000-0000051E0000}"/>
    <cellStyle name="40% - Accent3 2 2 7 3 2" xfId="7726" xr:uid="{00000000-0005-0000-0000-0000061E0000}"/>
    <cellStyle name="40% - Accent3 2 2 7 3 2 2" xfId="7727" xr:uid="{00000000-0005-0000-0000-0000071E0000}"/>
    <cellStyle name="40% - Accent3 2 2 7 3 3" xfId="7728" xr:uid="{00000000-0005-0000-0000-0000081E0000}"/>
    <cellStyle name="40% - Accent3 2 2 7 3 3 2" xfId="7729" xr:uid="{00000000-0005-0000-0000-0000091E0000}"/>
    <cellStyle name="40% - Accent3 2 2 7 3 4" xfId="7730" xr:uid="{00000000-0005-0000-0000-00000A1E0000}"/>
    <cellStyle name="40% - Accent3 2 2 7 4" xfId="7731" xr:uid="{00000000-0005-0000-0000-00000B1E0000}"/>
    <cellStyle name="40% - Accent3 2 2 7 4 2" xfId="7732" xr:uid="{00000000-0005-0000-0000-00000C1E0000}"/>
    <cellStyle name="40% - Accent3 2 2 7 5" xfId="7733" xr:uid="{00000000-0005-0000-0000-00000D1E0000}"/>
    <cellStyle name="40% - Accent3 2 2 7 5 2" xfId="7734" xr:uid="{00000000-0005-0000-0000-00000E1E0000}"/>
    <cellStyle name="40% - Accent3 2 2 7 6" xfId="7735" xr:uid="{00000000-0005-0000-0000-00000F1E0000}"/>
    <cellStyle name="40% - Accent3 2 2 8" xfId="7736" xr:uid="{00000000-0005-0000-0000-0000101E0000}"/>
    <cellStyle name="40% - Accent3 2 2 8 2" xfId="7737" xr:uid="{00000000-0005-0000-0000-0000111E0000}"/>
    <cellStyle name="40% - Accent3 2 2 8 2 2" xfId="7738" xr:uid="{00000000-0005-0000-0000-0000121E0000}"/>
    <cellStyle name="40% - Accent3 2 2 8 2 2 2" xfId="7739" xr:uid="{00000000-0005-0000-0000-0000131E0000}"/>
    <cellStyle name="40% - Accent3 2 2 8 2 2 2 2" xfId="7740" xr:uid="{00000000-0005-0000-0000-0000141E0000}"/>
    <cellStyle name="40% - Accent3 2 2 8 2 2 3" xfId="7741" xr:uid="{00000000-0005-0000-0000-0000151E0000}"/>
    <cellStyle name="40% - Accent3 2 2 8 2 2 3 2" xfId="7742" xr:uid="{00000000-0005-0000-0000-0000161E0000}"/>
    <cellStyle name="40% - Accent3 2 2 8 2 2 4" xfId="7743" xr:uid="{00000000-0005-0000-0000-0000171E0000}"/>
    <cellStyle name="40% - Accent3 2 2 8 2 3" xfId="7744" xr:uid="{00000000-0005-0000-0000-0000181E0000}"/>
    <cellStyle name="40% - Accent3 2 2 8 2 3 2" xfId="7745" xr:uid="{00000000-0005-0000-0000-0000191E0000}"/>
    <cellStyle name="40% - Accent3 2 2 8 2 4" xfId="7746" xr:uid="{00000000-0005-0000-0000-00001A1E0000}"/>
    <cellStyle name="40% - Accent3 2 2 8 2 4 2" xfId="7747" xr:uid="{00000000-0005-0000-0000-00001B1E0000}"/>
    <cellStyle name="40% - Accent3 2 2 8 2 5" xfId="7748" xr:uid="{00000000-0005-0000-0000-00001C1E0000}"/>
    <cellStyle name="40% - Accent3 2 2 8 3" xfId="7749" xr:uid="{00000000-0005-0000-0000-00001D1E0000}"/>
    <cellStyle name="40% - Accent3 2 2 8 3 2" xfId="7750" xr:uid="{00000000-0005-0000-0000-00001E1E0000}"/>
    <cellStyle name="40% - Accent3 2 2 8 3 2 2" xfId="7751" xr:uid="{00000000-0005-0000-0000-00001F1E0000}"/>
    <cellStyle name="40% - Accent3 2 2 8 3 3" xfId="7752" xr:uid="{00000000-0005-0000-0000-0000201E0000}"/>
    <cellStyle name="40% - Accent3 2 2 8 3 3 2" xfId="7753" xr:uid="{00000000-0005-0000-0000-0000211E0000}"/>
    <cellStyle name="40% - Accent3 2 2 8 3 4" xfId="7754" xr:uid="{00000000-0005-0000-0000-0000221E0000}"/>
    <cellStyle name="40% - Accent3 2 2 8 4" xfId="7755" xr:uid="{00000000-0005-0000-0000-0000231E0000}"/>
    <cellStyle name="40% - Accent3 2 2 8 4 2" xfId="7756" xr:uid="{00000000-0005-0000-0000-0000241E0000}"/>
    <cellStyle name="40% - Accent3 2 2 8 5" xfId="7757" xr:uid="{00000000-0005-0000-0000-0000251E0000}"/>
    <cellStyle name="40% - Accent3 2 2 8 5 2" xfId="7758" xr:uid="{00000000-0005-0000-0000-0000261E0000}"/>
    <cellStyle name="40% - Accent3 2 2 8 6" xfId="7759" xr:uid="{00000000-0005-0000-0000-0000271E0000}"/>
    <cellStyle name="40% - Accent3 2 2 9" xfId="7760" xr:uid="{00000000-0005-0000-0000-0000281E0000}"/>
    <cellStyle name="40% - Accent3 2 2 9 2" xfId="7761" xr:uid="{00000000-0005-0000-0000-0000291E0000}"/>
    <cellStyle name="40% - Accent3 2 2 9 2 2" xfId="7762" xr:uid="{00000000-0005-0000-0000-00002A1E0000}"/>
    <cellStyle name="40% - Accent3 2 2 9 2 2 2" xfId="7763" xr:uid="{00000000-0005-0000-0000-00002B1E0000}"/>
    <cellStyle name="40% - Accent3 2 2 9 2 3" xfId="7764" xr:uid="{00000000-0005-0000-0000-00002C1E0000}"/>
    <cellStyle name="40% - Accent3 2 2 9 2 3 2" xfId="7765" xr:uid="{00000000-0005-0000-0000-00002D1E0000}"/>
    <cellStyle name="40% - Accent3 2 2 9 2 4" xfId="7766" xr:uid="{00000000-0005-0000-0000-00002E1E0000}"/>
    <cellStyle name="40% - Accent3 2 2 9 3" xfId="7767" xr:uid="{00000000-0005-0000-0000-00002F1E0000}"/>
    <cellStyle name="40% - Accent3 2 2 9 3 2" xfId="7768" xr:uid="{00000000-0005-0000-0000-0000301E0000}"/>
    <cellStyle name="40% - Accent3 2 2 9 4" xfId="7769" xr:uid="{00000000-0005-0000-0000-0000311E0000}"/>
    <cellStyle name="40% - Accent3 2 2 9 4 2" xfId="7770" xr:uid="{00000000-0005-0000-0000-0000321E0000}"/>
    <cellStyle name="40% - Accent3 2 2 9 5" xfId="7771" xr:uid="{00000000-0005-0000-0000-0000331E0000}"/>
    <cellStyle name="40% - Accent3 2 3" xfId="7772" xr:uid="{00000000-0005-0000-0000-0000341E0000}"/>
    <cellStyle name="40% - Accent3 2 3 10" xfId="7773" xr:uid="{00000000-0005-0000-0000-0000351E0000}"/>
    <cellStyle name="40% - Accent3 2 3 10 2" xfId="7774" xr:uid="{00000000-0005-0000-0000-0000361E0000}"/>
    <cellStyle name="40% - Accent3 2 3 10 2 2" xfId="7775" xr:uid="{00000000-0005-0000-0000-0000371E0000}"/>
    <cellStyle name="40% - Accent3 2 3 10 3" xfId="7776" xr:uid="{00000000-0005-0000-0000-0000381E0000}"/>
    <cellStyle name="40% - Accent3 2 3 10 3 2" xfId="7777" xr:uid="{00000000-0005-0000-0000-0000391E0000}"/>
    <cellStyle name="40% - Accent3 2 3 10 4" xfId="7778" xr:uid="{00000000-0005-0000-0000-00003A1E0000}"/>
    <cellStyle name="40% - Accent3 2 3 11" xfId="7779" xr:uid="{00000000-0005-0000-0000-00003B1E0000}"/>
    <cellStyle name="40% - Accent3 2 3 11 2" xfId="7780" xr:uid="{00000000-0005-0000-0000-00003C1E0000}"/>
    <cellStyle name="40% - Accent3 2 3 12" xfId="7781" xr:uid="{00000000-0005-0000-0000-00003D1E0000}"/>
    <cellStyle name="40% - Accent3 2 3 12 2" xfId="7782" xr:uid="{00000000-0005-0000-0000-00003E1E0000}"/>
    <cellStyle name="40% - Accent3 2 3 13" xfId="7783" xr:uid="{00000000-0005-0000-0000-00003F1E0000}"/>
    <cellStyle name="40% - Accent3 2 3 2" xfId="7784" xr:uid="{00000000-0005-0000-0000-0000401E0000}"/>
    <cellStyle name="40% - Accent3 2 3 2 10" xfId="7785" xr:uid="{00000000-0005-0000-0000-0000411E0000}"/>
    <cellStyle name="40% - Accent3 2 3 2 10 2" xfId="7786" xr:uid="{00000000-0005-0000-0000-0000421E0000}"/>
    <cellStyle name="40% - Accent3 2 3 2 11" xfId="7787" xr:uid="{00000000-0005-0000-0000-0000431E0000}"/>
    <cellStyle name="40% - Accent3 2 3 2 11 2" xfId="7788" xr:uid="{00000000-0005-0000-0000-0000441E0000}"/>
    <cellStyle name="40% - Accent3 2 3 2 12" xfId="7789" xr:uid="{00000000-0005-0000-0000-0000451E0000}"/>
    <cellStyle name="40% - Accent3 2 3 2 2" xfId="7790" xr:uid="{00000000-0005-0000-0000-0000461E0000}"/>
    <cellStyle name="40% - Accent3 2 3 2 2 2" xfId="7791" xr:uid="{00000000-0005-0000-0000-0000471E0000}"/>
    <cellStyle name="40% - Accent3 2 3 2 2 2 2" xfId="7792" xr:uid="{00000000-0005-0000-0000-0000481E0000}"/>
    <cellStyle name="40% - Accent3 2 3 2 2 2 2 2" xfId="7793" xr:uid="{00000000-0005-0000-0000-0000491E0000}"/>
    <cellStyle name="40% - Accent3 2 3 2 2 2 2 2 2" xfId="7794" xr:uid="{00000000-0005-0000-0000-00004A1E0000}"/>
    <cellStyle name="40% - Accent3 2 3 2 2 2 2 3" xfId="7795" xr:uid="{00000000-0005-0000-0000-00004B1E0000}"/>
    <cellStyle name="40% - Accent3 2 3 2 2 2 2 3 2" xfId="7796" xr:uid="{00000000-0005-0000-0000-00004C1E0000}"/>
    <cellStyle name="40% - Accent3 2 3 2 2 2 2 4" xfId="7797" xr:uid="{00000000-0005-0000-0000-00004D1E0000}"/>
    <cellStyle name="40% - Accent3 2 3 2 2 2 3" xfId="7798" xr:uid="{00000000-0005-0000-0000-00004E1E0000}"/>
    <cellStyle name="40% - Accent3 2 3 2 2 2 3 2" xfId="7799" xr:uid="{00000000-0005-0000-0000-00004F1E0000}"/>
    <cellStyle name="40% - Accent3 2 3 2 2 2 4" xfId="7800" xr:uid="{00000000-0005-0000-0000-0000501E0000}"/>
    <cellStyle name="40% - Accent3 2 3 2 2 2 4 2" xfId="7801" xr:uid="{00000000-0005-0000-0000-0000511E0000}"/>
    <cellStyle name="40% - Accent3 2 3 2 2 2 5" xfId="7802" xr:uid="{00000000-0005-0000-0000-0000521E0000}"/>
    <cellStyle name="40% - Accent3 2 3 2 2 3" xfId="7803" xr:uid="{00000000-0005-0000-0000-0000531E0000}"/>
    <cellStyle name="40% - Accent3 2 3 2 2 3 2" xfId="7804" xr:uid="{00000000-0005-0000-0000-0000541E0000}"/>
    <cellStyle name="40% - Accent3 2 3 2 2 3 2 2" xfId="7805" xr:uid="{00000000-0005-0000-0000-0000551E0000}"/>
    <cellStyle name="40% - Accent3 2 3 2 2 3 3" xfId="7806" xr:uid="{00000000-0005-0000-0000-0000561E0000}"/>
    <cellStyle name="40% - Accent3 2 3 2 2 3 3 2" xfId="7807" xr:uid="{00000000-0005-0000-0000-0000571E0000}"/>
    <cellStyle name="40% - Accent3 2 3 2 2 3 4" xfId="7808" xr:uid="{00000000-0005-0000-0000-0000581E0000}"/>
    <cellStyle name="40% - Accent3 2 3 2 2 4" xfId="7809" xr:uid="{00000000-0005-0000-0000-0000591E0000}"/>
    <cellStyle name="40% - Accent3 2 3 2 2 4 2" xfId="7810" xr:uid="{00000000-0005-0000-0000-00005A1E0000}"/>
    <cellStyle name="40% - Accent3 2 3 2 2 5" xfId="7811" xr:uid="{00000000-0005-0000-0000-00005B1E0000}"/>
    <cellStyle name="40% - Accent3 2 3 2 2 5 2" xfId="7812" xr:uid="{00000000-0005-0000-0000-00005C1E0000}"/>
    <cellStyle name="40% - Accent3 2 3 2 2 6" xfId="7813" xr:uid="{00000000-0005-0000-0000-00005D1E0000}"/>
    <cellStyle name="40% - Accent3 2 3 2 3" xfId="7814" xr:uid="{00000000-0005-0000-0000-00005E1E0000}"/>
    <cellStyle name="40% - Accent3 2 3 2 3 2" xfId="7815" xr:uid="{00000000-0005-0000-0000-00005F1E0000}"/>
    <cellStyle name="40% - Accent3 2 3 2 3 2 2" xfId="7816" xr:uid="{00000000-0005-0000-0000-0000601E0000}"/>
    <cellStyle name="40% - Accent3 2 3 2 3 2 2 2" xfId="7817" xr:uid="{00000000-0005-0000-0000-0000611E0000}"/>
    <cellStyle name="40% - Accent3 2 3 2 3 2 2 2 2" xfId="7818" xr:uid="{00000000-0005-0000-0000-0000621E0000}"/>
    <cellStyle name="40% - Accent3 2 3 2 3 2 2 3" xfId="7819" xr:uid="{00000000-0005-0000-0000-0000631E0000}"/>
    <cellStyle name="40% - Accent3 2 3 2 3 2 2 3 2" xfId="7820" xr:uid="{00000000-0005-0000-0000-0000641E0000}"/>
    <cellStyle name="40% - Accent3 2 3 2 3 2 2 4" xfId="7821" xr:uid="{00000000-0005-0000-0000-0000651E0000}"/>
    <cellStyle name="40% - Accent3 2 3 2 3 2 3" xfId="7822" xr:uid="{00000000-0005-0000-0000-0000661E0000}"/>
    <cellStyle name="40% - Accent3 2 3 2 3 2 3 2" xfId="7823" xr:uid="{00000000-0005-0000-0000-0000671E0000}"/>
    <cellStyle name="40% - Accent3 2 3 2 3 2 4" xfId="7824" xr:uid="{00000000-0005-0000-0000-0000681E0000}"/>
    <cellStyle name="40% - Accent3 2 3 2 3 2 4 2" xfId="7825" xr:uid="{00000000-0005-0000-0000-0000691E0000}"/>
    <cellStyle name="40% - Accent3 2 3 2 3 2 5" xfId="7826" xr:uid="{00000000-0005-0000-0000-00006A1E0000}"/>
    <cellStyle name="40% - Accent3 2 3 2 3 3" xfId="7827" xr:uid="{00000000-0005-0000-0000-00006B1E0000}"/>
    <cellStyle name="40% - Accent3 2 3 2 3 3 2" xfId="7828" xr:uid="{00000000-0005-0000-0000-00006C1E0000}"/>
    <cellStyle name="40% - Accent3 2 3 2 3 3 2 2" xfId="7829" xr:uid="{00000000-0005-0000-0000-00006D1E0000}"/>
    <cellStyle name="40% - Accent3 2 3 2 3 3 3" xfId="7830" xr:uid="{00000000-0005-0000-0000-00006E1E0000}"/>
    <cellStyle name="40% - Accent3 2 3 2 3 3 3 2" xfId="7831" xr:uid="{00000000-0005-0000-0000-00006F1E0000}"/>
    <cellStyle name="40% - Accent3 2 3 2 3 3 4" xfId="7832" xr:uid="{00000000-0005-0000-0000-0000701E0000}"/>
    <cellStyle name="40% - Accent3 2 3 2 3 4" xfId="7833" xr:uid="{00000000-0005-0000-0000-0000711E0000}"/>
    <cellStyle name="40% - Accent3 2 3 2 3 4 2" xfId="7834" xr:uid="{00000000-0005-0000-0000-0000721E0000}"/>
    <cellStyle name="40% - Accent3 2 3 2 3 5" xfId="7835" xr:uid="{00000000-0005-0000-0000-0000731E0000}"/>
    <cellStyle name="40% - Accent3 2 3 2 3 5 2" xfId="7836" xr:uid="{00000000-0005-0000-0000-0000741E0000}"/>
    <cellStyle name="40% - Accent3 2 3 2 3 6" xfId="7837" xr:uid="{00000000-0005-0000-0000-0000751E0000}"/>
    <cellStyle name="40% - Accent3 2 3 2 4" xfId="7838" xr:uid="{00000000-0005-0000-0000-0000761E0000}"/>
    <cellStyle name="40% - Accent3 2 3 2 4 2" xfId="7839" xr:uid="{00000000-0005-0000-0000-0000771E0000}"/>
    <cellStyle name="40% - Accent3 2 3 2 4 2 2" xfId="7840" xr:uid="{00000000-0005-0000-0000-0000781E0000}"/>
    <cellStyle name="40% - Accent3 2 3 2 4 2 2 2" xfId="7841" xr:uid="{00000000-0005-0000-0000-0000791E0000}"/>
    <cellStyle name="40% - Accent3 2 3 2 4 2 2 2 2" xfId="7842" xr:uid="{00000000-0005-0000-0000-00007A1E0000}"/>
    <cellStyle name="40% - Accent3 2 3 2 4 2 2 3" xfId="7843" xr:uid="{00000000-0005-0000-0000-00007B1E0000}"/>
    <cellStyle name="40% - Accent3 2 3 2 4 2 2 3 2" xfId="7844" xr:uid="{00000000-0005-0000-0000-00007C1E0000}"/>
    <cellStyle name="40% - Accent3 2 3 2 4 2 2 4" xfId="7845" xr:uid="{00000000-0005-0000-0000-00007D1E0000}"/>
    <cellStyle name="40% - Accent3 2 3 2 4 2 3" xfId="7846" xr:uid="{00000000-0005-0000-0000-00007E1E0000}"/>
    <cellStyle name="40% - Accent3 2 3 2 4 2 3 2" xfId="7847" xr:uid="{00000000-0005-0000-0000-00007F1E0000}"/>
    <cellStyle name="40% - Accent3 2 3 2 4 2 4" xfId="7848" xr:uid="{00000000-0005-0000-0000-0000801E0000}"/>
    <cellStyle name="40% - Accent3 2 3 2 4 2 4 2" xfId="7849" xr:uid="{00000000-0005-0000-0000-0000811E0000}"/>
    <cellStyle name="40% - Accent3 2 3 2 4 2 5" xfId="7850" xr:uid="{00000000-0005-0000-0000-0000821E0000}"/>
    <cellStyle name="40% - Accent3 2 3 2 4 3" xfId="7851" xr:uid="{00000000-0005-0000-0000-0000831E0000}"/>
    <cellStyle name="40% - Accent3 2 3 2 4 3 2" xfId="7852" xr:uid="{00000000-0005-0000-0000-0000841E0000}"/>
    <cellStyle name="40% - Accent3 2 3 2 4 3 2 2" xfId="7853" xr:uid="{00000000-0005-0000-0000-0000851E0000}"/>
    <cellStyle name="40% - Accent3 2 3 2 4 3 3" xfId="7854" xr:uid="{00000000-0005-0000-0000-0000861E0000}"/>
    <cellStyle name="40% - Accent3 2 3 2 4 3 3 2" xfId="7855" xr:uid="{00000000-0005-0000-0000-0000871E0000}"/>
    <cellStyle name="40% - Accent3 2 3 2 4 3 4" xfId="7856" xr:uid="{00000000-0005-0000-0000-0000881E0000}"/>
    <cellStyle name="40% - Accent3 2 3 2 4 4" xfId="7857" xr:uid="{00000000-0005-0000-0000-0000891E0000}"/>
    <cellStyle name="40% - Accent3 2 3 2 4 4 2" xfId="7858" xr:uid="{00000000-0005-0000-0000-00008A1E0000}"/>
    <cellStyle name="40% - Accent3 2 3 2 4 5" xfId="7859" xr:uid="{00000000-0005-0000-0000-00008B1E0000}"/>
    <cellStyle name="40% - Accent3 2 3 2 4 5 2" xfId="7860" xr:uid="{00000000-0005-0000-0000-00008C1E0000}"/>
    <cellStyle name="40% - Accent3 2 3 2 4 6" xfId="7861" xr:uid="{00000000-0005-0000-0000-00008D1E0000}"/>
    <cellStyle name="40% - Accent3 2 3 2 5" xfId="7862" xr:uid="{00000000-0005-0000-0000-00008E1E0000}"/>
    <cellStyle name="40% - Accent3 2 3 2 5 2" xfId="7863" xr:uid="{00000000-0005-0000-0000-00008F1E0000}"/>
    <cellStyle name="40% - Accent3 2 3 2 5 2 2" xfId="7864" xr:uid="{00000000-0005-0000-0000-0000901E0000}"/>
    <cellStyle name="40% - Accent3 2 3 2 5 2 2 2" xfId="7865" xr:uid="{00000000-0005-0000-0000-0000911E0000}"/>
    <cellStyle name="40% - Accent3 2 3 2 5 2 2 2 2" xfId="7866" xr:uid="{00000000-0005-0000-0000-0000921E0000}"/>
    <cellStyle name="40% - Accent3 2 3 2 5 2 2 3" xfId="7867" xr:uid="{00000000-0005-0000-0000-0000931E0000}"/>
    <cellStyle name="40% - Accent3 2 3 2 5 2 2 3 2" xfId="7868" xr:uid="{00000000-0005-0000-0000-0000941E0000}"/>
    <cellStyle name="40% - Accent3 2 3 2 5 2 2 4" xfId="7869" xr:uid="{00000000-0005-0000-0000-0000951E0000}"/>
    <cellStyle name="40% - Accent3 2 3 2 5 2 3" xfId="7870" xr:uid="{00000000-0005-0000-0000-0000961E0000}"/>
    <cellStyle name="40% - Accent3 2 3 2 5 2 3 2" xfId="7871" xr:uid="{00000000-0005-0000-0000-0000971E0000}"/>
    <cellStyle name="40% - Accent3 2 3 2 5 2 4" xfId="7872" xr:uid="{00000000-0005-0000-0000-0000981E0000}"/>
    <cellStyle name="40% - Accent3 2 3 2 5 2 4 2" xfId="7873" xr:uid="{00000000-0005-0000-0000-0000991E0000}"/>
    <cellStyle name="40% - Accent3 2 3 2 5 2 5" xfId="7874" xr:uid="{00000000-0005-0000-0000-00009A1E0000}"/>
    <cellStyle name="40% - Accent3 2 3 2 5 3" xfId="7875" xr:uid="{00000000-0005-0000-0000-00009B1E0000}"/>
    <cellStyle name="40% - Accent3 2 3 2 5 3 2" xfId="7876" xr:uid="{00000000-0005-0000-0000-00009C1E0000}"/>
    <cellStyle name="40% - Accent3 2 3 2 5 3 2 2" xfId="7877" xr:uid="{00000000-0005-0000-0000-00009D1E0000}"/>
    <cellStyle name="40% - Accent3 2 3 2 5 3 3" xfId="7878" xr:uid="{00000000-0005-0000-0000-00009E1E0000}"/>
    <cellStyle name="40% - Accent3 2 3 2 5 3 3 2" xfId="7879" xr:uid="{00000000-0005-0000-0000-00009F1E0000}"/>
    <cellStyle name="40% - Accent3 2 3 2 5 3 4" xfId="7880" xr:uid="{00000000-0005-0000-0000-0000A01E0000}"/>
    <cellStyle name="40% - Accent3 2 3 2 5 4" xfId="7881" xr:uid="{00000000-0005-0000-0000-0000A11E0000}"/>
    <cellStyle name="40% - Accent3 2 3 2 5 4 2" xfId="7882" xr:uid="{00000000-0005-0000-0000-0000A21E0000}"/>
    <cellStyle name="40% - Accent3 2 3 2 5 5" xfId="7883" xr:uid="{00000000-0005-0000-0000-0000A31E0000}"/>
    <cellStyle name="40% - Accent3 2 3 2 5 5 2" xfId="7884" xr:uid="{00000000-0005-0000-0000-0000A41E0000}"/>
    <cellStyle name="40% - Accent3 2 3 2 5 6" xfId="7885" xr:uid="{00000000-0005-0000-0000-0000A51E0000}"/>
    <cellStyle name="40% - Accent3 2 3 2 6" xfId="7886" xr:uid="{00000000-0005-0000-0000-0000A61E0000}"/>
    <cellStyle name="40% - Accent3 2 3 2 6 2" xfId="7887" xr:uid="{00000000-0005-0000-0000-0000A71E0000}"/>
    <cellStyle name="40% - Accent3 2 3 2 6 2 2" xfId="7888" xr:uid="{00000000-0005-0000-0000-0000A81E0000}"/>
    <cellStyle name="40% - Accent3 2 3 2 6 2 2 2" xfId="7889" xr:uid="{00000000-0005-0000-0000-0000A91E0000}"/>
    <cellStyle name="40% - Accent3 2 3 2 6 2 2 2 2" xfId="7890" xr:uid="{00000000-0005-0000-0000-0000AA1E0000}"/>
    <cellStyle name="40% - Accent3 2 3 2 6 2 2 3" xfId="7891" xr:uid="{00000000-0005-0000-0000-0000AB1E0000}"/>
    <cellStyle name="40% - Accent3 2 3 2 6 2 2 3 2" xfId="7892" xr:uid="{00000000-0005-0000-0000-0000AC1E0000}"/>
    <cellStyle name="40% - Accent3 2 3 2 6 2 2 4" xfId="7893" xr:uid="{00000000-0005-0000-0000-0000AD1E0000}"/>
    <cellStyle name="40% - Accent3 2 3 2 6 2 3" xfId="7894" xr:uid="{00000000-0005-0000-0000-0000AE1E0000}"/>
    <cellStyle name="40% - Accent3 2 3 2 6 2 3 2" xfId="7895" xr:uid="{00000000-0005-0000-0000-0000AF1E0000}"/>
    <cellStyle name="40% - Accent3 2 3 2 6 2 4" xfId="7896" xr:uid="{00000000-0005-0000-0000-0000B01E0000}"/>
    <cellStyle name="40% - Accent3 2 3 2 6 2 4 2" xfId="7897" xr:uid="{00000000-0005-0000-0000-0000B11E0000}"/>
    <cellStyle name="40% - Accent3 2 3 2 6 2 5" xfId="7898" xr:uid="{00000000-0005-0000-0000-0000B21E0000}"/>
    <cellStyle name="40% - Accent3 2 3 2 6 3" xfId="7899" xr:uid="{00000000-0005-0000-0000-0000B31E0000}"/>
    <cellStyle name="40% - Accent3 2 3 2 6 3 2" xfId="7900" xr:uid="{00000000-0005-0000-0000-0000B41E0000}"/>
    <cellStyle name="40% - Accent3 2 3 2 6 3 2 2" xfId="7901" xr:uid="{00000000-0005-0000-0000-0000B51E0000}"/>
    <cellStyle name="40% - Accent3 2 3 2 6 3 3" xfId="7902" xr:uid="{00000000-0005-0000-0000-0000B61E0000}"/>
    <cellStyle name="40% - Accent3 2 3 2 6 3 3 2" xfId="7903" xr:uid="{00000000-0005-0000-0000-0000B71E0000}"/>
    <cellStyle name="40% - Accent3 2 3 2 6 3 4" xfId="7904" xr:uid="{00000000-0005-0000-0000-0000B81E0000}"/>
    <cellStyle name="40% - Accent3 2 3 2 6 4" xfId="7905" xr:uid="{00000000-0005-0000-0000-0000B91E0000}"/>
    <cellStyle name="40% - Accent3 2 3 2 6 4 2" xfId="7906" xr:uid="{00000000-0005-0000-0000-0000BA1E0000}"/>
    <cellStyle name="40% - Accent3 2 3 2 6 5" xfId="7907" xr:uid="{00000000-0005-0000-0000-0000BB1E0000}"/>
    <cellStyle name="40% - Accent3 2 3 2 6 5 2" xfId="7908" xr:uid="{00000000-0005-0000-0000-0000BC1E0000}"/>
    <cellStyle name="40% - Accent3 2 3 2 6 6" xfId="7909" xr:uid="{00000000-0005-0000-0000-0000BD1E0000}"/>
    <cellStyle name="40% - Accent3 2 3 2 7" xfId="7910" xr:uid="{00000000-0005-0000-0000-0000BE1E0000}"/>
    <cellStyle name="40% - Accent3 2 3 2 7 2" xfId="7911" xr:uid="{00000000-0005-0000-0000-0000BF1E0000}"/>
    <cellStyle name="40% - Accent3 2 3 2 7 2 2" xfId="7912" xr:uid="{00000000-0005-0000-0000-0000C01E0000}"/>
    <cellStyle name="40% - Accent3 2 3 2 7 2 2 2" xfId="7913" xr:uid="{00000000-0005-0000-0000-0000C11E0000}"/>
    <cellStyle name="40% - Accent3 2 3 2 7 2 3" xfId="7914" xr:uid="{00000000-0005-0000-0000-0000C21E0000}"/>
    <cellStyle name="40% - Accent3 2 3 2 7 2 3 2" xfId="7915" xr:uid="{00000000-0005-0000-0000-0000C31E0000}"/>
    <cellStyle name="40% - Accent3 2 3 2 7 2 4" xfId="7916" xr:uid="{00000000-0005-0000-0000-0000C41E0000}"/>
    <cellStyle name="40% - Accent3 2 3 2 7 3" xfId="7917" xr:uid="{00000000-0005-0000-0000-0000C51E0000}"/>
    <cellStyle name="40% - Accent3 2 3 2 7 3 2" xfId="7918" xr:uid="{00000000-0005-0000-0000-0000C61E0000}"/>
    <cellStyle name="40% - Accent3 2 3 2 7 4" xfId="7919" xr:uid="{00000000-0005-0000-0000-0000C71E0000}"/>
    <cellStyle name="40% - Accent3 2 3 2 7 4 2" xfId="7920" xr:uid="{00000000-0005-0000-0000-0000C81E0000}"/>
    <cellStyle name="40% - Accent3 2 3 2 7 5" xfId="7921" xr:uid="{00000000-0005-0000-0000-0000C91E0000}"/>
    <cellStyle name="40% - Accent3 2 3 2 8" xfId="7922" xr:uid="{00000000-0005-0000-0000-0000CA1E0000}"/>
    <cellStyle name="40% - Accent3 2 3 2 8 2" xfId="7923" xr:uid="{00000000-0005-0000-0000-0000CB1E0000}"/>
    <cellStyle name="40% - Accent3 2 3 2 8 2 2" xfId="7924" xr:uid="{00000000-0005-0000-0000-0000CC1E0000}"/>
    <cellStyle name="40% - Accent3 2 3 2 8 3" xfId="7925" xr:uid="{00000000-0005-0000-0000-0000CD1E0000}"/>
    <cellStyle name="40% - Accent3 2 3 2 8 3 2" xfId="7926" xr:uid="{00000000-0005-0000-0000-0000CE1E0000}"/>
    <cellStyle name="40% - Accent3 2 3 2 8 4" xfId="7927" xr:uid="{00000000-0005-0000-0000-0000CF1E0000}"/>
    <cellStyle name="40% - Accent3 2 3 2 9" xfId="7928" xr:uid="{00000000-0005-0000-0000-0000D01E0000}"/>
    <cellStyle name="40% - Accent3 2 3 2 9 2" xfId="7929" xr:uid="{00000000-0005-0000-0000-0000D11E0000}"/>
    <cellStyle name="40% - Accent3 2 3 2 9 2 2" xfId="7930" xr:uid="{00000000-0005-0000-0000-0000D21E0000}"/>
    <cellStyle name="40% - Accent3 2 3 2 9 3" xfId="7931" xr:uid="{00000000-0005-0000-0000-0000D31E0000}"/>
    <cellStyle name="40% - Accent3 2 3 2 9 3 2" xfId="7932" xr:uid="{00000000-0005-0000-0000-0000D41E0000}"/>
    <cellStyle name="40% - Accent3 2 3 2 9 4" xfId="7933" xr:uid="{00000000-0005-0000-0000-0000D51E0000}"/>
    <cellStyle name="40% - Accent3 2 3 3" xfId="7934" xr:uid="{00000000-0005-0000-0000-0000D61E0000}"/>
    <cellStyle name="40% - Accent3 2 3 3 2" xfId="7935" xr:uid="{00000000-0005-0000-0000-0000D71E0000}"/>
    <cellStyle name="40% - Accent3 2 3 3 2 2" xfId="7936" xr:uid="{00000000-0005-0000-0000-0000D81E0000}"/>
    <cellStyle name="40% - Accent3 2 3 3 2 2 2" xfId="7937" xr:uid="{00000000-0005-0000-0000-0000D91E0000}"/>
    <cellStyle name="40% - Accent3 2 3 3 2 2 2 2" xfId="7938" xr:uid="{00000000-0005-0000-0000-0000DA1E0000}"/>
    <cellStyle name="40% - Accent3 2 3 3 2 2 3" xfId="7939" xr:uid="{00000000-0005-0000-0000-0000DB1E0000}"/>
    <cellStyle name="40% - Accent3 2 3 3 2 2 3 2" xfId="7940" xr:uid="{00000000-0005-0000-0000-0000DC1E0000}"/>
    <cellStyle name="40% - Accent3 2 3 3 2 2 4" xfId="7941" xr:uid="{00000000-0005-0000-0000-0000DD1E0000}"/>
    <cellStyle name="40% - Accent3 2 3 3 2 3" xfId="7942" xr:uid="{00000000-0005-0000-0000-0000DE1E0000}"/>
    <cellStyle name="40% - Accent3 2 3 3 2 3 2" xfId="7943" xr:uid="{00000000-0005-0000-0000-0000DF1E0000}"/>
    <cellStyle name="40% - Accent3 2 3 3 2 4" xfId="7944" xr:uid="{00000000-0005-0000-0000-0000E01E0000}"/>
    <cellStyle name="40% - Accent3 2 3 3 2 4 2" xfId="7945" xr:uid="{00000000-0005-0000-0000-0000E11E0000}"/>
    <cellStyle name="40% - Accent3 2 3 3 2 5" xfId="7946" xr:uid="{00000000-0005-0000-0000-0000E21E0000}"/>
    <cellStyle name="40% - Accent3 2 3 3 3" xfId="7947" xr:uid="{00000000-0005-0000-0000-0000E31E0000}"/>
    <cellStyle name="40% - Accent3 2 3 3 3 2" xfId="7948" xr:uid="{00000000-0005-0000-0000-0000E41E0000}"/>
    <cellStyle name="40% - Accent3 2 3 3 3 2 2" xfId="7949" xr:uid="{00000000-0005-0000-0000-0000E51E0000}"/>
    <cellStyle name="40% - Accent3 2 3 3 3 3" xfId="7950" xr:uid="{00000000-0005-0000-0000-0000E61E0000}"/>
    <cellStyle name="40% - Accent3 2 3 3 3 3 2" xfId="7951" xr:uid="{00000000-0005-0000-0000-0000E71E0000}"/>
    <cellStyle name="40% - Accent3 2 3 3 3 4" xfId="7952" xr:uid="{00000000-0005-0000-0000-0000E81E0000}"/>
    <cellStyle name="40% - Accent3 2 3 3 4" xfId="7953" xr:uid="{00000000-0005-0000-0000-0000E91E0000}"/>
    <cellStyle name="40% - Accent3 2 3 3 4 2" xfId="7954" xr:uid="{00000000-0005-0000-0000-0000EA1E0000}"/>
    <cellStyle name="40% - Accent3 2 3 3 5" xfId="7955" xr:uid="{00000000-0005-0000-0000-0000EB1E0000}"/>
    <cellStyle name="40% - Accent3 2 3 3 5 2" xfId="7956" xr:uid="{00000000-0005-0000-0000-0000EC1E0000}"/>
    <cellStyle name="40% - Accent3 2 3 3 6" xfId="7957" xr:uid="{00000000-0005-0000-0000-0000ED1E0000}"/>
    <cellStyle name="40% - Accent3 2 3 4" xfId="7958" xr:uid="{00000000-0005-0000-0000-0000EE1E0000}"/>
    <cellStyle name="40% - Accent3 2 3 4 2" xfId="7959" xr:uid="{00000000-0005-0000-0000-0000EF1E0000}"/>
    <cellStyle name="40% - Accent3 2 3 4 2 2" xfId="7960" xr:uid="{00000000-0005-0000-0000-0000F01E0000}"/>
    <cellStyle name="40% - Accent3 2 3 4 2 2 2" xfId="7961" xr:uid="{00000000-0005-0000-0000-0000F11E0000}"/>
    <cellStyle name="40% - Accent3 2 3 4 2 2 2 2" xfId="7962" xr:uid="{00000000-0005-0000-0000-0000F21E0000}"/>
    <cellStyle name="40% - Accent3 2 3 4 2 2 3" xfId="7963" xr:uid="{00000000-0005-0000-0000-0000F31E0000}"/>
    <cellStyle name="40% - Accent3 2 3 4 2 2 3 2" xfId="7964" xr:uid="{00000000-0005-0000-0000-0000F41E0000}"/>
    <cellStyle name="40% - Accent3 2 3 4 2 2 4" xfId="7965" xr:uid="{00000000-0005-0000-0000-0000F51E0000}"/>
    <cellStyle name="40% - Accent3 2 3 4 2 3" xfId="7966" xr:uid="{00000000-0005-0000-0000-0000F61E0000}"/>
    <cellStyle name="40% - Accent3 2 3 4 2 3 2" xfId="7967" xr:uid="{00000000-0005-0000-0000-0000F71E0000}"/>
    <cellStyle name="40% - Accent3 2 3 4 2 4" xfId="7968" xr:uid="{00000000-0005-0000-0000-0000F81E0000}"/>
    <cellStyle name="40% - Accent3 2 3 4 2 4 2" xfId="7969" xr:uid="{00000000-0005-0000-0000-0000F91E0000}"/>
    <cellStyle name="40% - Accent3 2 3 4 2 5" xfId="7970" xr:uid="{00000000-0005-0000-0000-0000FA1E0000}"/>
    <cellStyle name="40% - Accent3 2 3 4 3" xfId="7971" xr:uid="{00000000-0005-0000-0000-0000FB1E0000}"/>
    <cellStyle name="40% - Accent3 2 3 4 3 2" xfId="7972" xr:uid="{00000000-0005-0000-0000-0000FC1E0000}"/>
    <cellStyle name="40% - Accent3 2 3 4 3 2 2" xfId="7973" xr:uid="{00000000-0005-0000-0000-0000FD1E0000}"/>
    <cellStyle name="40% - Accent3 2 3 4 3 3" xfId="7974" xr:uid="{00000000-0005-0000-0000-0000FE1E0000}"/>
    <cellStyle name="40% - Accent3 2 3 4 3 3 2" xfId="7975" xr:uid="{00000000-0005-0000-0000-0000FF1E0000}"/>
    <cellStyle name="40% - Accent3 2 3 4 3 4" xfId="7976" xr:uid="{00000000-0005-0000-0000-0000001F0000}"/>
    <cellStyle name="40% - Accent3 2 3 4 4" xfId="7977" xr:uid="{00000000-0005-0000-0000-0000011F0000}"/>
    <cellStyle name="40% - Accent3 2 3 4 4 2" xfId="7978" xr:uid="{00000000-0005-0000-0000-0000021F0000}"/>
    <cellStyle name="40% - Accent3 2 3 4 5" xfId="7979" xr:uid="{00000000-0005-0000-0000-0000031F0000}"/>
    <cellStyle name="40% - Accent3 2 3 4 5 2" xfId="7980" xr:uid="{00000000-0005-0000-0000-0000041F0000}"/>
    <cellStyle name="40% - Accent3 2 3 4 6" xfId="7981" xr:uid="{00000000-0005-0000-0000-0000051F0000}"/>
    <cellStyle name="40% - Accent3 2 3 5" xfId="7982" xr:uid="{00000000-0005-0000-0000-0000061F0000}"/>
    <cellStyle name="40% - Accent3 2 3 5 2" xfId="7983" xr:uid="{00000000-0005-0000-0000-0000071F0000}"/>
    <cellStyle name="40% - Accent3 2 3 5 2 2" xfId="7984" xr:uid="{00000000-0005-0000-0000-0000081F0000}"/>
    <cellStyle name="40% - Accent3 2 3 5 2 2 2" xfId="7985" xr:uid="{00000000-0005-0000-0000-0000091F0000}"/>
    <cellStyle name="40% - Accent3 2 3 5 2 2 2 2" xfId="7986" xr:uid="{00000000-0005-0000-0000-00000A1F0000}"/>
    <cellStyle name="40% - Accent3 2 3 5 2 2 3" xfId="7987" xr:uid="{00000000-0005-0000-0000-00000B1F0000}"/>
    <cellStyle name="40% - Accent3 2 3 5 2 2 3 2" xfId="7988" xr:uid="{00000000-0005-0000-0000-00000C1F0000}"/>
    <cellStyle name="40% - Accent3 2 3 5 2 2 4" xfId="7989" xr:uid="{00000000-0005-0000-0000-00000D1F0000}"/>
    <cellStyle name="40% - Accent3 2 3 5 2 3" xfId="7990" xr:uid="{00000000-0005-0000-0000-00000E1F0000}"/>
    <cellStyle name="40% - Accent3 2 3 5 2 3 2" xfId="7991" xr:uid="{00000000-0005-0000-0000-00000F1F0000}"/>
    <cellStyle name="40% - Accent3 2 3 5 2 4" xfId="7992" xr:uid="{00000000-0005-0000-0000-0000101F0000}"/>
    <cellStyle name="40% - Accent3 2 3 5 2 4 2" xfId="7993" xr:uid="{00000000-0005-0000-0000-0000111F0000}"/>
    <cellStyle name="40% - Accent3 2 3 5 2 5" xfId="7994" xr:uid="{00000000-0005-0000-0000-0000121F0000}"/>
    <cellStyle name="40% - Accent3 2 3 5 3" xfId="7995" xr:uid="{00000000-0005-0000-0000-0000131F0000}"/>
    <cellStyle name="40% - Accent3 2 3 5 3 2" xfId="7996" xr:uid="{00000000-0005-0000-0000-0000141F0000}"/>
    <cellStyle name="40% - Accent3 2 3 5 3 2 2" xfId="7997" xr:uid="{00000000-0005-0000-0000-0000151F0000}"/>
    <cellStyle name="40% - Accent3 2 3 5 3 3" xfId="7998" xr:uid="{00000000-0005-0000-0000-0000161F0000}"/>
    <cellStyle name="40% - Accent3 2 3 5 3 3 2" xfId="7999" xr:uid="{00000000-0005-0000-0000-0000171F0000}"/>
    <cellStyle name="40% - Accent3 2 3 5 3 4" xfId="8000" xr:uid="{00000000-0005-0000-0000-0000181F0000}"/>
    <cellStyle name="40% - Accent3 2 3 5 4" xfId="8001" xr:uid="{00000000-0005-0000-0000-0000191F0000}"/>
    <cellStyle name="40% - Accent3 2 3 5 4 2" xfId="8002" xr:uid="{00000000-0005-0000-0000-00001A1F0000}"/>
    <cellStyle name="40% - Accent3 2 3 5 5" xfId="8003" xr:uid="{00000000-0005-0000-0000-00001B1F0000}"/>
    <cellStyle name="40% - Accent3 2 3 5 5 2" xfId="8004" xr:uid="{00000000-0005-0000-0000-00001C1F0000}"/>
    <cellStyle name="40% - Accent3 2 3 5 6" xfId="8005" xr:uid="{00000000-0005-0000-0000-00001D1F0000}"/>
    <cellStyle name="40% - Accent3 2 3 6" xfId="8006" xr:uid="{00000000-0005-0000-0000-00001E1F0000}"/>
    <cellStyle name="40% - Accent3 2 3 6 2" xfId="8007" xr:uid="{00000000-0005-0000-0000-00001F1F0000}"/>
    <cellStyle name="40% - Accent3 2 3 6 2 2" xfId="8008" xr:uid="{00000000-0005-0000-0000-0000201F0000}"/>
    <cellStyle name="40% - Accent3 2 3 6 2 2 2" xfId="8009" xr:uid="{00000000-0005-0000-0000-0000211F0000}"/>
    <cellStyle name="40% - Accent3 2 3 6 2 2 2 2" xfId="8010" xr:uid="{00000000-0005-0000-0000-0000221F0000}"/>
    <cellStyle name="40% - Accent3 2 3 6 2 2 3" xfId="8011" xr:uid="{00000000-0005-0000-0000-0000231F0000}"/>
    <cellStyle name="40% - Accent3 2 3 6 2 2 3 2" xfId="8012" xr:uid="{00000000-0005-0000-0000-0000241F0000}"/>
    <cellStyle name="40% - Accent3 2 3 6 2 2 4" xfId="8013" xr:uid="{00000000-0005-0000-0000-0000251F0000}"/>
    <cellStyle name="40% - Accent3 2 3 6 2 3" xfId="8014" xr:uid="{00000000-0005-0000-0000-0000261F0000}"/>
    <cellStyle name="40% - Accent3 2 3 6 2 3 2" xfId="8015" xr:uid="{00000000-0005-0000-0000-0000271F0000}"/>
    <cellStyle name="40% - Accent3 2 3 6 2 4" xfId="8016" xr:uid="{00000000-0005-0000-0000-0000281F0000}"/>
    <cellStyle name="40% - Accent3 2 3 6 2 4 2" xfId="8017" xr:uid="{00000000-0005-0000-0000-0000291F0000}"/>
    <cellStyle name="40% - Accent3 2 3 6 2 5" xfId="8018" xr:uid="{00000000-0005-0000-0000-00002A1F0000}"/>
    <cellStyle name="40% - Accent3 2 3 6 3" xfId="8019" xr:uid="{00000000-0005-0000-0000-00002B1F0000}"/>
    <cellStyle name="40% - Accent3 2 3 6 3 2" xfId="8020" xr:uid="{00000000-0005-0000-0000-00002C1F0000}"/>
    <cellStyle name="40% - Accent3 2 3 6 3 2 2" xfId="8021" xr:uid="{00000000-0005-0000-0000-00002D1F0000}"/>
    <cellStyle name="40% - Accent3 2 3 6 3 3" xfId="8022" xr:uid="{00000000-0005-0000-0000-00002E1F0000}"/>
    <cellStyle name="40% - Accent3 2 3 6 3 3 2" xfId="8023" xr:uid="{00000000-0005-0000-0000-00002F1F0000}"/>
    <cellStyle name="40% - Accent3 2 3 6 3 4" xfId="8024" xr:uid="{00000000-0005-0000-0000-0000301F0000}"/>
    <cellStyle name="40% - Accent3 2 3 6 4" xfId="8025" xr:uid="{00000000-0005-0000-0000-0000311F0000}"/>
    <cellStyle name="40% - Accent3 2 3 6 4 2" xfId="8026" xr:uid="{00000000-0005-0000-0000-0000321F0000}"/>
    <cellStyle name="40% - Accent3 2 3 6 5" xfId="8027" xr:uid="{00000000-0005-0000-0000-0000331F0000}"/>
    <cellStyle name="40% - Accent3 2 3 6 5 2" xfId="8028" xr:uid="{00000000-0005-0000-0000-0000341F0000}"/>
    <cellStyle name="40% - Accent3 2 3 6 6" xfId="8029" xr:uid="{00000000-0005-0000-0000-0000351F0000}"/>
    <cellStyle name="40% - Accent3 2 3 7" xfId="8030" xr:uid="{00000000-0005-0000-0000-0000361F0000}"/>
    <cellStyle name="40% - Accent3 2 3 7 2" xfId="8031" xr:uid="{00000000-0005-0000-0000-0000371F0000}"/>
    <cellStyle name="40% - Accent3 2 3 7 2 2" xfId="8032" xr:uid="{00000000-0005-0000-0000-0000381F0000}"/>
    <cellStyle name="40% - Accent3 2 3 7 2 2 2" xfId="8033" xr:uid="{00000000-0005-0000-0000-0000391F0000}"/>
    <cellStyle name="40% - Accent3 2 3 7 2 2 2 2" xfId="8034" xr:uid="{00000000-0005-0000-0000-00003A1F0000}"/>
    <cellStyle name="40% - Accent3 2 3 7 2 2 3" xfId="8035" xr:uid="{00000000-0005-0000-0000-00003B1F0000}"/>
    <cellStyle name="40% - Accent3 2 3 7 2 2 3 2" xfId="8036" xr:uid="{00000000-0005-0000-0000-00003C1F0000}"/>
    <cellStyle name="40% - Accent3 2 3 7 2 2 4" xfId="8037" xr:uid="{00000000-0005-0000-0000-00003D1F0000}"/>
    <cellStyle name="40% - Accent3 2 3 7 2 3" xfId="8038" xr:uid="{00000000-0005-0000-0000-00003E1F0000}"/>
    <cellStyle name="40% - Accent3 2 3 7 2 3 2" xfId="8039" xr:uid="{00000000-0005-0000-0000-00003F1F0000}"/>
    <cellStyle name="40% - Accent3 2 3 7 2 4" xfId="8040" xr:uid="{00000000-0005-0000-0000-0000401F0000}"/>
    <cellStyle name="40% - Accent3 2 3 7 2 4 2" xfId="8041" xr:uid="{00000000-0005-0000-0000-0000411F0000}"/>
    <cellStyle name="40% - Accent3 2 3 7 2 5" xfId="8042" xr:uid="{00000000-0005-0000-0000-0000421F0000}"/>
    <cellStyle name="40% - Accent3 2 3 7 3" xfId="8043" xr:uid="{00000000-0005-0000-0000-0000431F0000}"/>
    <cellStyle name="40% - Accent3 2 3 7 3 2" xfId="8044" xr:uid="{00000000-0005-0000-0000-0000441F0000}"/>
    <cellStyle name="40% - Accent3 2 3 7 3 2 2" xfId="8045" xr:uid="{00000000-0005-0000-0000-0000451F0000}"/>
    <cellStyle name="40% - Accent3 2 3 7 3 3" xfId="8046" xr:uid="{00000000-0005-0000-0000-0000461F0000}"/>
    <cellStyle name="40% - Accent3 2 3 7 3 3 2" xfId="8047" xr:uid="{00000000-0005-0000-0000-0000471F0000}"/>
    <cellStyle name="40% - Accent3 2 3 7 3 4" xfId="8048" xr:uid="{00000000-0005-0000-0000-0000481F0000}"/>
    <cellStyle name="40% - Accent3 2 3 7 4" xfId="8049" xr:uid="{00000000-0005-0000-0000-0000491F0000}"/>
    <cellStyle name="40% - Accent3 2 3 7 4 2" xfId="8050" xr:uid="{00000000-0005-0000-0000-00004A1F0000}"/>
    <cellStyle name="40% - Accent3 2 3 7 5" xfId="8051" xr:uid="{00000000-0005-0000-0000-00004B1F0000}"/>
    <cellStyle name="40% - Accent3 2 3 7 5 2" xfId="8052" xr:uid="{00000000-0005-0000-0000-00004C1F0000}"/>
    <cellStyle name="40% - Accent3 2 3 7 6" xfId="8053" xr:uid="{00000000-0005-0000-0000-00004D1F0000}"/>
    <cellStyle name="40% - Accent3 2 3 8" xfId="8054" xr:uid="{00000000-0005-0000-0000-00004E1F0000}"/>
    <cellStyle name="40% - Accent3 2 3 8 2" xfId="8055" xr:uid="{00000000-0005-0000-0000-00004F1F0000}"/>
    <cellStyle name="40% - Accent3 2 3 8 2 2" xfId="8056" xr:uid="{00000000-0005-0000-0000-0000501F0000}"/>
    <cellStyle name="40% - Accent3 2 3 8 2 2 2" xfId="8057" xr:uid="{00000000-0005-0000-0000-0000511F0000}"/>
    <cellStyle name="40% - Accent3 2 3 8 2 3" xfId="8058" xr:uid="{00000000-0005-0000-0000-0000521F0000}"/>
    <cellStyle name="40% - Accent3 2 3 8 2 3 2" xfId="8059" xr:uid="{00000000-0005-0000-0000-0000531F0000}"/>
    <cellStyle name="40% - Accent3 2 3 8 2 4" xfId="8060" xr:uid="{00000000-0005-0000-0000-0000541F0000}"/>
    <cellStyle name="40% - Accent3 2 3 8 3" xfId="8061" xr:uid="{00000000-0005-0000-0000-0000551F0000}"/>
    <cellStyle name="40% - Accent3 2 3 8 3 2" xfId="8062" xr:uid="{00000000-0005-0000-0000-0000561F0000}"/>
    <cellStyle name="40% - Accent3 2 3 8 4" xfId="8063" xr:uid="{00000000-0005-0000-0000-0000571F0000}"/>
    <cellStyle name="40% - Accent3 2 3 8 4 2" xfId="8064" xr:uid="{00000000-0005-0000-0000-0000581F0000}"/>
    <cellStyle name="40% - Accent3 2 3 8 5" xfId="8065" xr:uid="{00000000-0005-0000-0000-0000591F0000}"/>
    <cellStyle name="40% - Accent3 2 3 9" xfId="8066" xr:uid="{00000000-0005-0000-0000-00005A1F0000}"/>
    <cellStyle name="40% - Accent3 2 3 9 2" xfId="8067" xr:uid="{00000000-0005-0000-0000-00005B1F0000}"/>
    <cellStyle name="40% - Accent3 2 3 9 2 2" xfId="8068" xr:uid="{00000000-0005-0000-0000-00005C1F0000}"/>
    <cellStyle name="40% - Accent3 2 3 9 3" xfId="8069" xr:uid="{00000000-0005-0000-0000-00005D1F0000}"/>
    <cellStyle name="40% - Accent3 2 3 9 3 2" xfId="8070" xr:uid="{00000000-0005-0000-0000-00005E1F0000}"/>
    <cellStyle name="40% - Accent3 2 3 9 4" xfId="8071" xr:uid="{00000000-0005-0000-0000-00005F1F0000}"/>
    <cellStyle name="40% - Accent3 2 4" xfId="8072" xr:uid="{00000000-0005-0000-0000-0000601F0000}"/>
    <cellStyle name="40% - Accent3 2 4 10" xfId="8073" xr:uid="{00000000-0005-0000-0000-0000611F0000}"/>
    <cellStyle name="40% - Accent3 2 4 10 2" xfId="8074" xr:uid="{00000000-0005-0000-0000-0000621F0000}"/>
    <cellStyle name="40% - Accent3 2 4 11" xfId="8075" xr:uid="{00000000-0005-0000-0000-0000631F0000}"/>
    <cellStyle name="40% - Accent3 2 4 11 2" xfId="8076" xr:uid="{00000000-0005-0000-0000-0000641F0000}"/>
    <cellStyle name="40% - Accent3 2 4 12" xfId="8077" xr:uid="{00000000-0005-0000-0000-0000651F0000}"/>
    <cellStyle name="40% - Accent3 2 4 2" xfId="8078" xr:uid="{00000000-0005-0000-0000-0000661F0000}"/>
    <cellStyle name="40% - Accent3 2 4 2 2" xfId="8079" xr:uid="{00000000-0005-0000-0000-0000671F0000}"/>
    <cellStyle name="40% - Accent3 2 4 2 2 2" xfId="8080" xr:uid="{00000000-0005-0000-0000-0000681F0000}"/>
    <cellStyle name="40% - Accent3 2 4 2 2 2 2" xfId="8081" xr:uid="{00000000-0005-0000-0000-0000691F0000}"/>
    <cellStyle name="40% - Accent3 2 4 2 2 2 2 2" xfId="8082" xr:uid="{00000000-0005-0000-0000-00006A1F0000}"/>
    <cellStyle name="40% - Accent3 2 4 2 2 2 3" xfId="8083" xr:uid="{00000000-0005-0000-0000-00006B1F0000}"/>
    <cellStyle name="40% - Accent3 2 4 2 2 2 3 2" xfId="8084" xr:uid="{00000000-0005-0000-0000-00006C1F0000}"/>
    <cellStyle name="40% - Accent3 2 4 2 2 2 4" xfId="8085" xr:uid="{00000000-0005-0000-0000-00006D1F0000}"/>
    <cellStyle name="40% - Accent3 2 4 2 2 3" xfId="8086" xr:uid="{00000000-0005-0000-0000-00006E1F0000}"/>
    <cellStyle name="40% - Accent3 2 4 2 2 3 2" xfId="8087" xr:uid="{00000000-0005-0000-0000-00006F1F0000}"/>
    <cellStyle name="40% - Accent3 2 4 2 2 4" xfId="8088" xr:uid="{00000000-0005-0000-0000-0000701F0000}"/>
    <cellStyle name="40% - Accent3 2 4 2 2 4 2" xfId="8089" xr:uid="{00000000-0005-0000-0000-0000711F0000}"/>
    <cellStyle name="40% - Accent3 2 4 2 2 5" xfId="8090" xr:uid="{00000000-0005-0000-0000-0000721F0000}"/>
    <cellStyle name="40% - Accent3 2 4 2 3" xfId="8091" xr:uid="{00000000-0005-0000-0000-0000731F0000}"/>
    <cellStyle name="40% - Accent3 2 4 2 3 2" xfId="8092" xr:uid="{00000000-0005-0000-0000-0000741F0000}"/>
    <cellStyle name="40% - Accent3 2 4 2 3 2 2" xfId="8093" xr:uid="{00000000-0005-0000-0000-0000751F0000}"/>
    <cellStyle name="40% - Accent3 2 4 2 3 3" xfId="8094" xr:uid="{00000000-0005-0000-0000-0000761F0000}"/>
    <cellStyle name="40% - Accent3 2 4 2 3 3 2" xfId="8095" xr:uid="{00000000-0005-0000-0000-0000771F0000}"/>
    <cellStyle name="40% - Accent3 2 4 2 3 4" xfId="8096" xr:uid="{00000000-0005-0000-0000-0000781F0000}"/>
    <cellStyle name="40% - Accent3 2 4 2 4" xfId="8097" xr:uid="{00000000-0005-0000-0000-0000791F0000}"/>
    <cellStyle name="40% - Accent3 2 4 2 4 2" xfId="8098" xr:uid="{00000000-0005-0000-0000-00007A1F0000}"/>
    <cellStyle name="40% - Accent3 2 4 2 5" xfId="8099" xr:uid="{00000000-0005-0000-0000-00007B1F0000}"/>
    <cellStyle name="40% - Accent3 2 4 2 5 2" xfId="8100" xr:uid="{00000000-0005-0000-0000-00007C1F0000}"/>
    <cellStyle name="40% - Accent3 2 4 2 6" xfId="8101" xr:uid="{00000000-0005-0000-0000-00007D1F0000}"/>
    <cellStyle name="40% - Accent3 2 4 3" xfId="8102" xr:uid="{00000000-0005-0000-0000-00007E1F0000}"/>
    <cellStyle name="40% - Accent3 2 4 3 2" xfId="8103" xr:uid="{00000000-0005-0000-0000-00007F1F0000}"/>
    <cellStyle name="40% - Accent3 2 4 3 2 2" xfId="8104" xr:uid="{00000000-0005-0000-0000-0000801F0000}"/>
    <cellStyle name="40% - Accent3 2 4 3 2 2 2" xfId="8105" xr:uid="{00000000-0005-0000-0000-0000811F0000}"/>
    <cellStyle name="40% - Accent3 2 4 3 2 2 2 2" xfId="8106" xr:uid="{00000000-0005-0000-0000-0000821F0000}"/>
    <cellStyle name="40% - Accent3 2 4 3 2 2 3" xfId="8107" xr:uid="{00000000-0005-0000-0000-0000831F0000}"/>
    <cellStyle name="40% - Accent3 2 4 3 2 2 3 2" xfId="8108" xr:uid="{00000000-0005-0000-0000-0000841F0000}"/>
    <cellStyle name="40% - Accent3 2 4 3 2 2 4" xfId="8109" xr:uid="{00000000-0005-0000-0000-0000851F0000}"/>
    <cellStyle name="40% - Accent3 2 4 3 2 3" xfId="8110" xr:uid="{00000000-0005-0000-0000-0000861F0000}"/>
    <cellStyle name="40% - Accent3 2 4 3 2 3 2" xfId="8111" xr:uid="{00000000-0005-0000-0000-0000871F0000}"/>
    <cellStyle name="40% - Accent3 2 4 3 2 4" xfId="8112" xr:uid="{00000000-0005-0000-0000-0000881F0000}"/>
    <cellStyle name="40% - Accent3 2 4 3 2 4 2" xfId="8113" xr:uid="{00000000-0005-0000-0000-0000891F0000}"/>
    <cellStyle name="40% - Accent3 2 4 3 2 5" xfId="8114" xr:uid="{00000000-0005-0000-0000-00008A1F0000}"/>
    <cellStyle name="40% - Accent3 2 4 3 3" xfId="8115" xr:uid="{00000000-0005-0000-0000-00008B1F0000}"/>
    <cellStyle name="40% - Accent3 2 4 3 3 2" xfId="8116" xr:uid="{00000000-0005-0000-0000-00008C1F0000}"/>
    <cellStyle name="40% - Accent3 2 4 3 3 2 2" xfId="8117" xr:uid="{00000000-0005-0000-0000-00008D1F0000}"/>
    <cellStyle name="40% - Accent3 2 4 3 3 3" xfId="8118" xr:uid="{00000000-0005-0000-0000-00008E1F0000}"/>
    <cellStyle name="40% - Accent3 2 4 3 3 3 2" xfId="8119" xr:uid="{00000000-0005-0000-0000-00008F1F0000}"/>
    <cellStyle name="40% - Accent3 2 4 3 3 4" xfId="8120" xr:uid="{00000000-0005-0000-0000-0000901F0000}"/>
    <cellStyle name="40% - Accent3 2 4 3 4" xfId="8121" xr:uid="{00000000-0005-0000-0000-0000911F0000}"/>
    <cellStyle name="40% - Accent3 2 4 3 4 2" xfId="8122" xr:uid="{00000000-0005-0000-0000-0000921F0000}"/>
    <cellStyle name="40% - Accent3 2 4 3 5" xfId="8123" xr:uid="{00000000-0005-0000-0000-0000931F0000}"/>
    <cellStyle name="40% - Accent3 2 4 3 5 2" xfId="8124" xr:uid="{00000000-0005-0000-0000-0000941F0000}"/>
    <cellStyle name="40% - Accent3 2 4 3 6" xfId="8125" xr:uid="{00000000-0005-0000-0000-0000951F0000}"/>
    <cellStyle name="40% - Accent3 2 4 4" xfId="8126" xr:uid="{00000000-0005-0000-0000-0000961F0000}"/>
    <cellStyle name="40% - Accent3 2 4 4 2" xfId="8127" xr:uid="{00000000-0005-0000-0000-0000971F0000}"/>
    <cellStyle name="40% - Accent3 2 4 4 2 2" xfId="8128" xr:uid="{00000000-0005-0000-0000-0000981F0000}"/>
    <cellStyle name="40% - Accent3 2 4 4 2 2 2" xfId="8129" xr:uid="{00000000-0005-0000-0000-0000991F0000}"/>
    <cellStyle name="40% - Accent3 2 4 4 2 2 2 2" xfId="8130" xr:uid="{00000000-0005-0000-0000-00009A1F0000}"/>
    <cellStyle name="40% - Accent3 2 4 4 2 2 3" xfId="8131" xr:uid="{00000000-0005-0000-0000-00009B1F0000}"/>
    <cellStyle name="40% - Accent3 2 4 4 2 2 3 2" xfId="8132" xr:uid="{00000000-0005-0000-0000-00009C1F0000}"/>
    <cellStyle name="40% - Accent3 2 4 4 2 2 4" xfId="8133" xr:uid="{00000000-0005-0000-0000-00009D1F0000}"/>
    <cellStyle name="40% - Accent3 2 4 4 2 3" xfId="8134" xr:uid="{00000000-0005-0000-0000-00009E1F0000}"/>
    <cellStyle name="40% - Accent3 2 4 4 2 3 2" xfId="8135" xr:uid="{00000000-0005-0000-0000-00009F1F0000}"/>
    <cellStyle name="40% - Accent3 2 4 4 2 4" xfId="8136" xr:uid="{00000000-0005-0000-0000-0000A01F0000}"/>
    <cellStyle name="40% - Accent3 2 4 4 2 4 2" xfId="8137" xr:uid="{00000000-0005-0000-0000-0000A11F0000}"/>
    <cellStyle name="40% - Accent3 2 4 4 2 5" xfId="8138" xr:uid="{00000000-0005-0000-0000-0000A21F0000}"/>
    <cellStyle name="40% - Accent3 2 4 4 3" xfId="8139" xr:uid="{00000000-0005-0000-0000-0000A31F0000}"/>
    <cellStyle name="40% - Accent3 2 4 4 3 2" xfId="8140" xr:uid="{00000000-0005-0000-0000-0000A41F0000}"/>
    <cellStyle name="40% - Accent3 2 4 4 3 2 2" xfId="8141" xr:uid="{00000000-0005-0000-0000-0000A51F0000}"/>
    <cellStyle name="40% - Accent3 2 4 4 3 3" xfId="8142" xr:uid="{00000000-0005-0000-0000-0000A61F0000}"/>
    <cellStyle name="40% - Accent3 2 4 4 3 3 2" xfId="8143" xr:uid="{00000000-0005-0000-0000-0000A71F0000}"/>
    <cellStyle name="40% - Accent3 2 4 4 3 4" xfId="8144" xr:uid="{00000000-0005-0000-0000-0000A81F0000}"/>
    <cellStyle name="40% - Accent3 2 4 4 4" xfId="8145" xr:uid="{00000000-0005-0000-0000-0000A91F0000}"/>
    <cellStyle name="40% - Accent3 2 4 4 4 2" xfId="8146" xr:uid="{00000000-0005-0000-0000-0000AA1F0000}"/>
    <cellStyle name="40% - Accent3 2 4 4 5" xfId="8147" xr:uid="{00000000-0005-0000-0000-0000AB1F0000}"/>
    <cellStyle name="40% - Accent3 2 4 4 5 2" xfId="8148" xr:uid="{00000000-0005-0000-0000-0000AC1F0000}"/>
    <cellStyle name="40% - Accent3 2 4 4 6" xfId="8149" xr:uid="{00000000-0005-0000-0000-0000AD1F0000}"/>
    <cellStyle name="40% - Accent3 2 4 5" xfId="8150" xr:uid="{00000000-0005-0000-0000-0000AE1F0000}"/>
    <cellStyle name="40% - Accent3 2 4 5 2" xfId="8151" xr:uid="{00000000-0005-0000-0000-0000AF1F0000}"/>
    <cellStyle name="40% - Accent3 2 4 5 2 2" xfId="8152" xr:uid="{00000000-0005-0000-0000-0000B01F0000}"/>
    <cellStyle name="40% - Accent3 2 4 5 2 2 2" xfId="8153" xr:uid="{00000000-0005-0000-0000-0000B11F0000}"/>
    <cellStyle name="40% - Accent3 2 4 5 2 2 2 2" xfId="8154" xr:uid="{00000000-0005-0000-0000-0000B21F0000}"/>
    <cellStyle name="40% - Accent3 2 4 5 2 2 3" xfId="8155" xr:uid="{00000000-0005-0000-0000-0000B31F0000}"/>
    <cellStyle name="40% - Accent3 2 4 5 2 2 3 2" xfId="8156" xr:uid="{00000000-0005-0000-0000-0000B41F0000}"/>
    <cellStyle name="40% - Accent3 2 4 5 2 2 4" xfId="8157" xr:uid="{00000000-0005-0000-0000-0000B51F0000}"/>
    <cellStyle name="40% - Accent3 2 4 5 2 3" xfId="8158" xr:uid="{00000000-0005-0000-0000-0000B61F0000}"/>
    <cellStyle name="40% - Accent3 2 4 5 2 3 2" xfId="8159" xr:uid="{00000000-0005-0000-0000-0000B71F0000}"/>
    <cellStyle name="40% - Accent3 2 4 5 2 4" xfId="8160" xr:uid="{00000000-0005-0000-0000-0000B81F0000}"/>
    <cellStyle name="40% - Accent3 2 4 5 2 4 2" xfId="8161" xr:uid="{00000000-0005-0000-0000-0000B91F0000}"/>
    <cellStyle name="40% - Accent3 2 4 5 2 5" xfId="8162" xr:uid="{00000000-0005-0000-0000-0000BA1F0000}"/>
    <cellStyle name="40% - Accent3 2 4 5 3" xfId="8163" xr:uid="{00000000-0005-0000-0000-0000BB1F0000}"/>
    <cellStyle name="40% - Accent3 2 4 5 3 2" xfId="8164" xr:uid="{00000000-0005-0000-0000-0000BC1F0000}"/>
    <cellStyle name="40% - Accent3 2 4 5 3 2 2" xfId="8165" xr:uid="{00000000-0005-0000-0000-0000BD1F0000}"/>
    <cellStyle name="40% - Accent3 2 4 5 3 3" xfId="8166" xr:uid="{00000000-0005-0000-0000-0000BE1F0000}"/>
    <cellStyle name="40% - Accent3 2 4 5 3 3 2" xfId="8167" xr:uid="{00000000-0005-0000-0000-0000BF1F0000}"/>
    <cellStyle name="40% - Accent3 2 4 5 3 4" xfId="8168" xr:uid="{00000000-0005-0000-0000-0000C01F0000}"/>
    <cellStyle name="40% - Accent3 2 4 5 4" xfId="8169" xr:uid="{00000000-0005-0000-0000-0000C11F0000}"/>
    <cellStyle name="40% - Accent3 2 4 5 4 2" xfId="8170" xr:uid="{00000000-0005-0000-0000-0000C21F0000}"/>
    <cellStyle name="40% - Accent3 2 4 5 5" xfId="8171" xr:uid="{00000000-0005-0000-0000-0000C31F0000}"/>
    <cellStyle name="40% - Accent3 2 4 5 5 2" xfId="8172" xr:uid="{00000000-0005-0000-0000-0000C41F0000}"/>
    <cellStyle name="40% - Accent3 2 4 5 6" xfId="8173" xr:uid="{00000000-0005-0000-0000-0000C51F0000}"/>
    <cellStyle name="40% - Accent3 2 4 6" xfId="8174" xr:uid="{00000000-0005-0000-0000-0000C61F0000}"/>
    <cellStyle name="40% - Accent3 2 4 6 2" xfId="8175" xr:uid="{00000000-0005-0000-0000-0000C71F0000}"/>
    <cellStyle name="40% - Accent3 2 4 6 2 2" xfId="8176" xr:uid="{00000000-0005-0000-0000-0000C81F0000}"/>
    <cellStyle name="40% - Accent3 2 4 6 2 2 2" xfId="8177" xr:uid="{00000000-0005-0000-0000-0000C91F0000}"/>
    <cellStyle name="40% - Accent3 2 4 6 2 2 2 2" xfId="8178" xr:uid="{00000000-0005-0000-0000-0000CA1F0000}"/>
    <cellStyle name="40% - Accent3 2 4 6 2 2 3" xfId="8179" xr:uid="{00000000-0005-0000-0000-0000CB1F0000}"/>
    <cellStyle name="40% - Accent3 2 4 6 2 2 3 2" xfId="8180" xr:uid="{00000000-0005-0000-0000-0000CC1F0000}"/>
    <cellStyle name="40% - Accent3 2 4 6 2 2 4" xfId="8181" xr:uid="{00000000-0005-0000-0000-0000CD1F0000}"/>
    <cellStyle name="40% - Accent3 2 4 6 2 3" xfId="8182" xr:uid="{00000000-0005-0000-0000-0000CE1F0000}"/>
    <cellStyle name="40% - Accent3 2 4 6 2 3 2" xfId="8183" xr:uid="{00000000-0005-0000-0000-0000CF1F0000}"/>
    <cellStyle name="40% - Accent3 2 4 6 2 4" xfId="8184" xr:uid="{00000000-0005-0000-0000-0000D01F0000}"/>
    <cellStyle name="40% - Accent3 2 4 6 2 4 2" xfId="8185" xr:uid="{00000000-0005-0000-0000-0000D11F0000}"/>
    <cellStyle name="40% - Accent3 2 4 6 2 5" xfId="8186" xr:uid="{00000000-0005-0000-0000-0000D21F0000}"/>
    <cellStyle name="40% - Accent3 2 4 6 3" xfId="8187" xr:uid="{00000000-0005-0000-0000-0000D31F0000}"/>
    <cellStyle name="40% - Accent3 2 4 6 3 2" xfId="8188" xr:uid="{00000000-0005-0000-0000-0000D41F0000}"/>
    <cellStyle name="40% - Accent3 2 4 6 3 2 2" xfId="8189" xr:uid="{00000000-0005-0000-0000-0000D51F0000}"/>
    <cellStyle name="40% - Accent3 2 4 6 3 3" xfId="8190" xr:uid="{00000000-0005-0000-0000-0000D61F0000}"/>
    <cellStyle name="40% - Accent3 2 4 6 3 3 2" xfId="8191" xr:uid="{00000000-0005-0000-0000-0000D71F0000}"/>
    <cellStyle name="40% - Accent3 2 4 6 3 4" xfId="8192" xr:uid="{00000000-0005-0000-0000-0000D81F0000}"/>
    <cellStyle name="40% - Accent3 2 4 6 4" xfId="8193" xr:uid="{00000000-0005-0000-0000-0000D91F0000}"/>
    <cellStyle name="40% - Accent3 2 4 6 4 2" xfId="8194" xr:uid="{00000000-0005-0000-0000-0000DA1F0000}"/>
    <cellStyle name="40% - Accent3 2 4 6 5" xfId="8195" xr:uid="{00000000-0005-0000-0000-0000DB1F0000}"/>
    <cellStyle name="40% - Accent3 2 4 6 5 2" xfId="8196" xr:uid="{00000000-0005-0000-0000-0000DC1F0000}"/>
    <cellStyle name="40% - Accent3 2 4 6 6" xfId="8197" xr:uid="{00000000-0005-0000-0000-0000DD1F0000}"/>
    <cellStyle name="40% - Accent3 2 4 7" xfId="8198" xr:uid="{00000000-0005-0000-0000-0000DE1F0000}"/>
    <cellStyle name="40% - Accent3 2 4 7 2" xfId="8199" xr:uid="{00000000-0005-0000-0000-0000DF1F0000}"/>
    <cellStyle name="40% - Accent3 2 4 7 2 2" xfId="8200" xr:uid="{00000000-0005-0000-0000-0000E01F0000}"/>
    <cellStyle name="40% - Accent3 2 4 7 2 2 2" xfId="8201" xr:uid="{00000000-0005-0000-0000-0000E11F0000}"/>
    <cellStyle name="40% - Accent3 2 4 7 2 3" xfId="8202" xr:uid="{00000000-0005-0000-0000-0000E21F0000}"/>
    <cellStyle name="40% - Accent3 2 4 7 2 3 2" xfId="8203" xr:uid="{00000000-0005-0000-0000-0000E31F0000}"/>
    <cellStyle name="40% - Accent3 2 4 7 2 4" xfId="8204" xr:uid="{00000000-0005-0000-0000-0000E41F0000}"/>
    <cellStyle name="40% - Accent3 2 4 7 3" xfId="8205" xr:uid="{00000000-0005-0000-0000-0000E51F0000}"/>
    <cellStyle name="40% - Accent3 2 4 7 3 2" xfId="8206" xr:uid="{00000000-0005-0000-0000-0000E61F0000}"/>
    <cellStyle name="40% - Accent3 2 4 7 4" xfId="8207" xr:uid="{00000000-0005-0000-0000-0000E71F0000}"/>
    <cellStyle name="40% - Accent3 2 4 7 4 2" xfId="8208" xr:uid="{00000000-0005-0000-0000-0000E81F0000}"/>
    <cellStyle name="40% - Accent3 2 4 7 5" xfId="8209" xr:uid="{00000000-0005-0000-0000-0000E91F0000}"/>
    <cellStyle name="40% - Accent3 2 4 8" xfId="8210" xr:uid="{00000000-0005-0000-0000-0000EA1F0000}"/>
    <cellStyle name="40% - Accent3 2 4 8 2" xfId="8211" xr:uid="{00000000-0005-0000-0000-0000EB1F0000}"/>
    <cellStyle name="40% - Accent3 2 4 8 2 2" xfId="8212" xr:uid="{00000000-0005-0000-0000-0000EC1F0000}"/>
    <cellStyle name="40% - Accent3 2 4 8 3" xfId="8213" xr:uid="{00000000-0005-0000-0000-0000ED1F0000}"/>
    <cellStyle name="40% - Accent3 2 4 8 3 2" xfId="8214" xr:uid="{00000000-0005-0000-0000-0000EE1F0000}"/>
    <cellStyle name="40% - Accent3 2 4 8 4" xfId="8215" xr:uid="{00000000-0005-0000-0000-0000EF1F0000}"/>
    <cellStyle name="40% - Accent3 2 4 9" xfId="8216" xr:uid="{00000000-0005-0000-0000-0000F01F0000}"/>
    <cellStyle name="40% - Accent3 2 4 9 2" xfId="8217" xr:uid="{00000000-0005-0000-0000-0000F11F0000}"/>
    <cellStyle name="40% - Accent3 2 4 9 2 2" xfId="8218" xr:uid="{00000000-0005-0000-0000-0000F21F0000}"/>
    <cellStyle name="40% - Accent3 2 4 9 3" xfId="8219" xr:uid="{00000000-0005-0000-0000-0000F31F0000}"/>
    <cellStyle name="40% - Accent3 2 4 9 3 2" xfId="8220" xr:uid="{00000000-0005-0000-0000-0000F41F0000}"/>
    <cellStyle name="40% - Accent3 2 4 9 4" xfId="8221" xr:uid="{00000000-0005-0000-0000-0000F51F0000}"/>
    <cellStyle name="40% - Accent3 2 5" xfId="8222" xr:uid="{00000000-0005-0000-0000-0000F61F0000}"/>
    <cellStyle name="40% - Accent3 2 5 2" xfId="8223" xr:uid="{00000000-0005-0000-0000-0000F71F0000}"/>
    <cellStyle name="40% - Accent3 2 5 2 2" xfId="8224" xr:uid="{00000000-0005-0000-0000-0000F81F0000}"/>
    <cellStyle name="40% - Accent3 2 5 2 2 2" xfId="8225" xr:uid="{00000000-0005-0000-0000-0000F91F0000}"/>
    <cellStyle name="40% - Accent3 2 5 2 2 2 2" xfId="8226" xr:uid="{00000000-0005-0000-0000-0000FA1F0000}"/>
    <cellStyle name="40% - Accent3 2 5 2 2 3" xfId="8227" xr:uid="{00000000-0005-0000-0000-0000FB1F0000}"/>
    <cellStyle name="40% - Accent3 2 5 2 2 3 2" xfId="8228" xr:uid="{00000000-0005-0000-0000-0000FC1F0000}"/>
    <cellStyle name="40% - Accent3 2 5 2 2 4" xfId="8229" xr:uid="{00000000-0005-0000-0000-0000FD1F0000}"/>
    <cellStyle name="40% - Accent3 2 5 2 3" xfId="8230" xr:uid="{00000000-0005-0000-0000-0000FE1F0000}"/>
    <cellStyle name="40% - Accent3 2 5 2 3 2" xfId="8231" xr:uid="{00000000-0005-0000-0000-0000FF1F0000}"/>
    <cellStyle name="40% - Accent3 2 5 2 4" xfId="8232" xr:uid="{00000000-0005-0000-0000-000000200000}"/>
    <cellStyle name="40% - Accent3 2 5 2 4 2" xfId="8233" xr:uid="{00000000-0005-0000-0000-000001200000}"/>
    <cellStyle name="40% - Accent3 2 5 2 5" xfId="8234" xr:uid="{00000000-0005-0000-0000-000002200000}"/>
    <cellStyle name="40% - Accent3 2 5 3" xfId="8235" xr:uid="{00000000-0005-0000-0000-000003200000}"/>
    <cellStyle name="40% - Accent3 2 5 3 2" xfId="8236" xr:uid="{00000000-0005-0000-0000-000004200000}"/>
    <cellStyle name="40% - Accent3 2 5 3 2 2" xfId="8237" xr:uid="{00000000-0005-0000-0000-000005200000}"/>
    <cellStyle name="40% - Accent3 2 5 3 3" xfId="8238" xr:uid="{00000000-0005-0000-0000-000006200000}"/>
    <cellStyle name="40% - Accent3 2 5 3 3 2" xfId="8239" xr:uid="{00000000-0005-0000-0000-000007200000}"/>
    <cellStyle name="40% - Accent3 2 5 3 4" xfId="8240" xr:uid="{00000000-0005-0000-0000-000008200000}"/>
    <cellStyle name="40% - Accent3 2 5 4" xfId="8241" xr:uid="{00000000-0005-0000-0000-000009200000}"/>
    <cellStyle name="40% - Accent3 2 5 4 2" xfId="8242" xr:uid="{00000000-0005-0000-0000-00000A200000}"/>
    <cellStyle name="40% - Accent3 2 5 5" xfId="8243" xr:uid="{00000000-0005-0000-0000-00000B200000}"/>
    <cellStyle name="40% - Accent3 2 5 5 2" xfId="8244" xr:uid="{00000000-0005-0000-0000-00000C200000}"/>
    <cellStyle name="40% - Accent3 2 5 6" xfId="8245" xr:uid="{00000000-0005-0000-0000-00000D200000}"/>
    <cellStyle name="40% - Accent3 2 6" xfId="8246" xr:uid="{00000000-0005-0000-0000-00000E200000}"/>
    <cellStyle name="40% - Accent3 2 6 2" xfId="8247" xr:uid="{00000000-0005-0000-0000-00000F200000}"/>
    <cellStyle name="40% - Accent3 2 6 2 2" xfId="8248" xr:uid="{00000000-0005-0000-0000-000010200000}"/>
    <cellStyle name="40% - Accent3 2 6 2 2 2" xfId="8249" xr:uid="{00000000-0005-0000-0000-000011200000}"/>
    <cellStyle name="40% - Accent3 2 6 2 2 2 2" xfId="8250" xr:uid="{00000000-0005-0000-0000-000012200000}"/>
    <cellStyle name="40% - Accent3 2 6 2 2 3" xfId="8251" xr:uid="{00000000-0005-0000-0000-000013200000}"/>
    <cellStyle name="40% - Accent3 2 6 2 2 3 2" xfId="8252" xr:uid="{00000000-0005-0000-0000-000014200000}"/>
    <cellStyle name="40% - Accent3 2 6 2 2 4" xfId="8253" xr:uid="{00000000-0005-0000-0000-000015200000}"/>
    <cellStyle name="40% - Accent3 2 6 2 3" xfId="8254" xr:uid="{00000000-0005-0000-0000-000016200000}"/>
    <cellStyle name="40% - Accent3 2 6 2 3 2" xfId="8255" xr:uid="{00000000-0005-0000-0000-000017200000}"/>
    <cellStyle name="40% - Accent3 2 6 2 4" xfId="8256" xr:uid="{00000000-0005-0000-0000-000018200000}"/>
    <cellStyle name="40% - Accent3 2 6 2 4 2" xfId="8257" xr:uid="{00000000-0005-0000-0000-000019200000}"/>
    <cellStyle name="40% - Accent3 2 6 2 5" xfId="8258" xr:uid="{00000000-0005-0000-0000-00001A200000}"/>
    <cellStyle name="40% - Accent3 2 6 3" xfId="8259" xr:uid="{00000000-0005-0000-0000-00001B200000}"/>
    <cellStyle name="40% - Accent3 2 6 3 2" xfId="8260" xr:uid="{00000000-0005-0000-0000-00001C200000}"/>
    <cellStyle name="40% - Accent3 2 6 3 2 2" xfId="8261" xr:uid="{00000000-0005-0000-0000-00001D200000}"/>
    <cellStyle name="40% - Accent3 2 6 3 3" xfId="8262" xr:uid="{00000000-0005-0000-0000-00001E200000}"/>
    <cellStyle name="40% - Accent3 2 6 3 3 2" xfId="8263" xr:uid="{00000000-0005-0000-0000-00001F200000}"/>
    <cellStyle name="40% - Accent3 2 6 3 4" xfId="8264" xr:uid="{00000000-0005-0000-0000-000020200000}"/>
    <cellStyle name="40% - Accent3 2 6 4" xfId="8265" xr:uid="{00000000-0005-0000-0000-000021200000}"/>
    <cellStyle name="40% - Accent3 2 6 4 2" xfId="8266" xr:uid="{00000000-0005-0000-0000-000022200000}"/>
    <cellStyle name="40% - Accent3 2 6 5" xfId="8267" xr:uid="{00000000-0005-0000-0000-000023200000}"/>
    <cellStyle name="40% - Accent3 2 6 5 2" xfId="8268" xr:uid="{00000000-0005-0000-0000-000024200000}"/>
    <cellStyle name="40% - Accent3 2 6 6" xfId="8269" xr:uid="{00000000-0005-0000-0000-000025200000}"/>
    <cellStyle name="40% - Accent3 2 7" xfId="8270" xr:uid="{00000000-0005-0000-0000-000026200000}"/>
    <cellStyle name="40% - Accent3 2 7 2" xfId="8271" xr:uid="{00000000-0005-0000-0000-000027200000}"/>
    <cellStyle name="40% - Accent3 2 7 2 2" xfId="8272" xr:uid="{00000000-0005-0000-0000-000028200000}"/>
    <cellStyle name="40% - Accent3 2 7 2 2 2" xfId="8273" xr:uid="{00000000-0005-0000-0000-000029200000}"/>
    <cellStyle name="40% - Accent3 2 7 2 2 2 2" xfId="8274" xr:uid="{00000000-0005-0000-0000-00002A200000}"/>
    <cellStyle name="40% - Accent3 2 7 2 2 3" xfId="8275" xr:uid="{00000000-0005-0000-0000-00002B200000}"/>
    <cellStyle name="40% - Accent3 2 7 2 2 3 2" xfId="8276" xr:uid="{00000000-0005-0000-0000-00002C200000}"/>
    <cellStyle name="40% - Accent3 2 7 2 2 4" xfId="8277" xr:uid="{00000000-0005-0000-0000-00002D200000}"/>
    <cellStyle name="40% - Accent3 2 7 2 3" xfId="8278" xr:uid="{00000000-0005-0000-0000-00002E200000}"/>
    <cellStyle name="40% - Accent3 2 7 2 3 2" xfId="8279" xr:uid="{00000000-0005-0000-0000-00002F200000}"/>
    <cellStyle name="40% - Accent3 2 7 2 4" xfId="8280" xr:uid="{00000000-0005-0000-0000-000030200000}"/>
    <cellStyle name="40% - Accent3 2 7 2 4 2" xfId="8281" xr:uid="{00000000-0005-0000-0000-000031200000}"/>
    <cellStyle name="40% - Accent3 2 7 2 5" xfId="8282" xr:uid="{00000000-0005-0000-0000-000032200000}"/>
    <cellStyle name="40% - Accent3 2 7 3" xfId="8283" xr:uid="{00000000-0005-0000-0000-000033200000}"/>
    <cellStyle name="40% - Accent3 2 7 3 2" xfId="8284" xr:uid="{00000000-0005-0000-0000-000034200000}"/>
    <cellStyle name="40% - Accent3 2 7 3 2 2" xfId="8285" xr:uid="{00000000-0005-0000-0000-000035200000}"/>
    <cellStyle name="40% - Accent3 2 7 3 3" xfId="8286" xr:uid="{00000000-0005-0000-0000-000036200000}"/>
    <cellStyle name="40% - Accent3 2 7 3 3 2" xfId="8287" xr:uid="{00000000-0005-0000-0000-000037200000}"/>
    <cellStyle name="40% - Accent3 2 7 3 4" xfId="8288" xr:uid="{00000000-0005-0000-0000-000038200000}"/>
    <cellStyle name="40% - Accent3 2 7 4" xfId="8289" xr:uid="{00000000-0005-0000-0000-000039200000}"/>
    <cellStyle name="40% - Accent3 2 7 4 2" xfId="8290" xr:uid="{00000000-0005-0000-0000-00003A200000}"/>
    <cellStyle name="40% - Accent3 2 7 5" xfId="8291" xr:uid="{00000000-0005-0000-0000-00003B200000}"/>
    <cellStyle name="40% - Accent3 2 7 5 2" xfId="8292" xr:uid="{00000000-0005-0000-0000-00003C200000}"/>
    <cellStyle name="40% - Accent3 2 7 6" xfId="8293" xr:uid="{00000000-0005-0000-0000-00003D200000}"/>
    <cellStyle name="40% - Accent3 2 8" xfId="8294" xr:uid="{00000000-0005-0000-0000-00003E200000}"/>
    <cellStyle name="40% - Accent3 2 8 2" xfId="8295" xr:uid="{00000000-0005-0000-0000-00003F200000}"/>
    <cellStyle name="40% - Accent3 2 8 2 2" xfId="8296" xr:uid="{00000000-0005-0000-0000-000040200000}"/>
    <cellStyle name="40% - Accent3 2 8 2 2 2" xfId="8297" xr:uid="{00000000-0005-0000-0000-000041200000}"/>
    <cellStyle name="40% - Accent3 2 8 2 2 2 2" xfId="8298" xr:uid="{00000000-0005-0000-0000-000042200000}"/>
    <cellStyle name="40% - Accent3 2 8 2 2 3" xfId="8299" xr:uid="{00000000-0005-0000-0000-000043200000}"/>
    <cellStyle name="40% - Accent3 2 8 2 2 3 2" xfId="8300" xr:uid="{00000000-0005-0000-0000-000044200000}"/>
    <cellStyle name="40% - Accent3 2 8 2 2 4" xfId="8301" xr:uid="{00000000-0005-0000-0000-000045200000}"/>
    <cellStyle name="40% - Accent3 2 8 2 3" xfId="8302" xr:uid="{00000000-0005-0000-0000-000046200000}"/>
    <cellStyle name="40% - Accent3 2 8 2 3 2" xfId="8303" xr:uid="{00000000-0005-0000-0000-000047200000}"/>
    <cellStyle name="40% - Accent3 2 8 2 4" xfId="8304" xr:uid="{00000000-0005-0000-0000-000048200000}"/>
    <cellStyle name="40% - Accent3 2 8 2 4 2" xfId="8305" xr:uid="{00000000-0005-0000-0000-000049200000}"/>
    <cellStyle name="40% - Accent3 2 8 2 5" xfId="8306" xr:uid="{00000000-0005-0000-0000-00004A200000}"/>
    <cellStyle name="40% - Accent3 2 8 3" xfId="8307" xr:uid="{00000000-0005-0000-0000-00004B200000}"/>
    <cellStyle name="40% - Accent3 2 8 3 2" xfId="8308" xr:uid="{00000000-0005-0000-0000-00004C200000}"/>
    <cellStyle name="40% - Accent3 2 8 3 2 2" xfId="8309" xr:uid="{00000000-0005-0000-0000-00004D200000}"/>
    <cellStyle name="40% - Accent3 2 8 3 3" xfId="8310" xr:uid="{00000000-0005-0000-0000-00004E200000}"/>
    <cellStyle name="40% - Accent3 2 8 3 3 2" xfId="8311" xr:uid="{00000000-0005-0000-0000-00004F200000}"/>
    <cellStyle name="40% - Accent3 2 8 3 4" xfId="8312" xr:uid="{00000000-0005-0000-0000-000050200000}"/>
    <cellStyle name="40% - Accent3 2 8 4" xfId="8313" xr:uid="{00000000-0005-0000-0000-000051200000}"/>
    <cellStyle name="40% - Accent3 2 8 4 2" xfId="8314" xr:uid="{00000000-0005-0000-0000-000052200000}"/>
    <cellStyle name="40% - Accent3 2 8 5" xfId="8315" xr:uid="{00000000-0005-0000-0000-000053200000}"/>
    <cellStyle name="40% - Accent3 2 8 5 2" xfId="8316" xr:uid="{00000000-0005-0000-0000-000054200000}"/>
    <cellStyle name="40% - Accent3 2 8 6" xfId="8317" xr:uid="{00000000-0005-0000-0000-000055200000}"/>
    <cellStyle name="40% - Accent3 2 9" xfId="8318" xr:uid="{00000000-0005-0000-0000-000056200000}"/>
    <cellStyle name="40% - Accent3 2 9 2" xfId="8319" xr:uid="{00000000-0005-0000-0000-000057200000}"/>
    <cellStyle name="40% - Accent3 2 9 2 2" xfId="8320" xr:uid="{00000000-0005-0000-0000-000058200000}"/>
    <cellStyle name="40% - Accent3 2 9 2 2 2" xfId="8321" xr:uid="{00000000-0005-0000-0000-000059200000}"/>
    <cellStyle name="40% - Accent3 2 9 2 2 2 2" xfId="8322" xr:uid="{00000000-0005-0000-0000-00005A200000}"/>
    <cellStyle name="40% - Accent3 2 9 2 2 3" xfId="8323" xr:uid="{00000000-0005-0000-0000-00005B200000}"/>
    <cellStyle name="40% - Accent3 2 9 2 2 3 2" xfId="8324" xr:uid="{00000000-0005-0000-0000-00005C200000}"/>
    <cellStyle name="40% - Accent3 2 9 2 2 4" xfId="8325" xr:uid="{00000000-0005-0000-0000-00005D200000}"/>
    <cellStyle name="40% - Accent3 2 9 2 3" xfId="8326" xr:uid="{00000000-0005-0000-0000-00005E200000}"/>
    <cellStyle name="40% - Accent3 2 9 2 3 2" xfId="8327" xr:uid="{00000000-0005-0000-0000-00005F200000}"/>
    <cellStyle name="40% - Accent3 2 9 2 4" xfId="8328" xr:uid="{00000000-0005-0000-0000-000060200000}"/>
    <cellStyle name="40% - Accent3 2 9 2 4 2" xfId="8329" xr:uid="{00000000-0005-0000-0000-000061200000}"/>
    <cellStyle name="40% - Accent3 2 9 2 5" xfId="8330" xr:uid="{00000000-0005-0000-0000-000062200000}"/>
    <cellStyle name="40% - Accent3 2 9 3" xfId="8331" xr:uid="{00000000-0005-0000-0000-000063200000}"/>
    <cellStyle name="40% - Accent3 2 9 3 2" xfId="8332" xr:uid="{00000000-0005-0000-0000-000064200000}"/>
    <cellStyle name="40% - Accent3 2 9 3 2 2" xfId="8333" xr:uid="{00000000-0005-0000-0000-000065200000}"/>
    <cellStyle name="40% - Accent3 2 9 3 3" xfId="8334" xr:uid="{00000000-0005-0000-0000-000066200000}"/>
    <cellStyle name="40% - Accent3 2 9 3 3 2" xfId="8335" xr:uid="{00000000-0005-0000-0000-000067200000}"/>
    <cellStyle name="40% - Accent3 2 9 3 4" xfId="8336" xr:uid="{00000000-0005-0000-0000-000068200000}"/>
    <cellStyle name="40% - Accent3 2 9 4" xfId="8337" xr:uid="{00000000-0005-0000-0000-000069200000}"/>
    <cellStyle name="40% - Accent3 2 9 4 2" xfId="8338" xr:uid="{00000000-0005-0000-0000-00006A200000}"/>
    <cellStyle name="40% - Accent3 2 9 5" xfId="8339" xr:uid="{00000000-0005-0000-0000-00006B200000}"/>
    <cellStyle name="40% - Accent3 2 9 5 2" xfId="8340" xr:uid="{00000000-0005-0000-0000-00006C200000}"/>
    <cellStyle name="40% - Accent3 2 9 6" xfId="8341" xr:uid="{00000000-0005-0000-0000-00006D200000}"/>
    <cellStyle name="40% - Accent3 2_AppendixA1_V2 1 Unprotected MS 95 (2) (2)" xfId="8342" xr:uid="{00000000-0005-0000-0000-00006E200000}"/>
    <cellStyle name="40% - Accent3 20" xfId="8343" xr:uid="{00000000-0005-0000-0000-00006F200000}"/>
    <cellStyle name="40% - Accent3 21" xfId="8344" xr:uid="{00000000-0005-0000-0000-000070200000}"/>
    <cellStyle name="40% - Accent3 22" xfId="8345" xr:uid="{00000000-0005-0000-0000-000071200000}"/>
    <cellStyle name="40% - Accent3 23" xfId="8346" xr:uid="{00000000-0005-0000-0000-000072200000}"/>
    <cellStyle name="40% - Accent3 24" xfId="8347" xr:uid="{00000000-0005-0000-0000-000073200000}"/>
    <cellStyle name="40% - Accent3 25" xfId="8348" xr:uid="{00000000-0005-0000-0000-000074200000}"/>
    <cellStyle name="40% - Accent3 26" xfId="8349" xr:uid="{00000000-0005-0000-0000-000075200000}"/>
    <cellStyle name="40% - Accent3 27" xfId="8350" xr:uid="{00000000-0005-0000-0000-000076200000}"/>
    <cellStyle name="40% - Accent3 27 2" xfId="8351" xr:uid="{00000000-0005-0000-0000-000077200000}"/>
    <cellStyle name="40% - Accent3 27_AppendixA1_V2 1 Unprotected MS 95 (2) (2)" xfId="8352" xr:uid="{00000000-0005-0000-0000-000078200000}"/>
    <cellStyle name="40% - Accent3 28" xfId="8353" xr:uid="{00000000-0005-0000-0000-000079200000}"/>
    <cellStyle name="40% - Accent3 29" xfId="8354" xr:uid="{00000000-0005-0000-0000-00007A200000}"/>
    <cellStyle name="40% - Accent3 3" xfId="8355" xr:uid="{00000000-0005-0000-0000-00007B200000}"/>
    <cellStyle name="40% - Accent3 3 10" xfId="8356" xr:uid="{00000000-0005-0000-0000-00007C200000}"/>
    <cellStyle name="40% - Accent3 3 11" xfId="8357" xr:uid="{00000000-0005-0000-0000-00007D200000}"/>
    <cellStyle name="40% - Accent3 3 12" xfId="8358" xr:uid="{00000000-0005-0000-0000-00007E200000}"/>
    <cellStyle name="40% - Accent3 3 13" xfId="8359" xr:uid="{00000000-0005-0000-0000-00007F200000}"/>
    <cellStyle name="40% - Accent3 3 2" xfId="8360" xr:uid="{00000000-0005-0000-0000-000080200000}"/>
    <cellStyle name="40% - Accent3 3 2 2" xfId="8361" xr:uid="{00000000-0005-0000-0000-000081200000}"/>
    <cellStyle name="40% - Accent3 3 3" xfId="8362" xr:uid="{00000000-0005-0000-0000-000082200000}"/>
    <cellStyle name="40% - Accent3 3 3 2" xfId="8363" xr:uid="{00000000-0005-0000-0000-000083200000}"/>
    <cellStyle name="40% - Accent3 3 4" xfId="8364" xr:uid="{00000000-0005-0000-0000-000084200000}"/>
    <cellStyle name="40% - Accent3 3 4 2" xfId="8365" xr:uid="{00000000-0005-0000-0000-000085200000}"/>
    <cellStyle name="40% - Accent3 3 5" xfId="8366" xr:uid="{00000000-0005-0000-0000-000086200000}"/>
    <cellStyle name="40% - Accent3 3 5 2" xfId="8367" xr:uid="{00000000-0005-0000-0000-000087200000}"/>
    <cellStyle name="40% - Accent3 3 6" xfId="8368" xr:uid="{00000000-0005-0000-0000-000088200000}"/>
    <cellStyle name="40% - Accent3 3 7" xfId="8369" xr:uid="{00000000-0005-0000-0000-000089200000}"/>
    <cellStyle name="40% - Accent3 3 8" xfId="8370" xr:uid="{00000000-0005-0000-0000-00008A200000}"/>
    <cellStyle name="40% - Accent3 3 9" xfId="8371" xr:uid="{00000000-0005-0000-0000-00008B200000}"/>
    <cellStyle name="40% - Accent3 3_AppendixA1_V2 1 Unprotected MS 95 (2) (2)" xfId="8372" xr:uid="{00000000-0005-0000-0000-00008C200000}"/>
    <cellStyle name="40% - Accent3 30" xfId="8373" xr:uid="{00000000-0005-0000-0000-00008D200000}"/>
    <cellStyle name="40% - Accent3 31" xfId="8374" xr:uid="{00000000-0005-0000-0000-00008E200000}"/>
    <cellStyle name="40% - Accent3 32" xfId="8375" xr:uid="{00000000-0005-0000-0000-00008F200000}"/>
    <cellStyle name="40% - Accent3 33" xfId="8376" xr:uid="{00000000-0005-0000-0000-000090200000}"/>
    <cellStyle name="40% - Accent3 34" xfId="8377" xr:uid="{00000000-0005-0000-0000-000091200000}"/>
    <cellStyle name="40% - Accent3 35" xfId="8378" xr:uid="{00000000-0005-0000-0000-000092200000}"/>
    <cellStyle name="40% - Accent3 36" xfId="8379" xr:uid="{00000000-0005-0000-0000-000093200000}"/>
    <cellStyle name="40% - Accent3 37" xfId="8380" xr:uid="{00000000-0005-0000-0000-000094200000}"/>
    <cellStyle name="40% - Accent3 38" xfId="8381" xr:uid="{00000000-0005-0000-0000-000095200000}"/>
    <cellStyle name="40% - Accent3 4" xfId="8382" xr:uid="{00000000-0005-0000-0000-000096200000}"/>
    <cellStyle name="40% - Accent3 4 10" xfId="8383" xr:uid="{00000000-0005-0000-0000-000097200000}"/>
    <cellStyle name="40% - Accent3 4 11" xfId="8384" xr:uid="{00000000-0005-0000-0000-000098200000}"/>
    <cellStyle name="40% - Accent3 4 12" xfId="8385" xr:uid="{00000000-0005-0000-0000-000099200000}"/>
    <cellStyle name="40% - Accent3 4 13" xfId="8386" xr:uid="{00000000-0005-0000-0000-00009A200000}"/>
    <cellStyle name="40% - Accent3 4 2" xfId="8387" xr:uid="{00000000-0005-0000-0000-00009B200000}"/>
    <cellStyle name="40% - Accent3 4 3" xfId="8388" xr:uid="{00000000-0005-0000-0000-00009C200000}"/>
    <cellStyle name="40% - Accent3 4 4" xfId="8389" xr:uid="{00000000-0005-0000-0000-00009D200000}"/>
    <cellStyle name="40% - Accent3 4 5" xfId="8390" xr:uid="{00000000-0005-0000-0000-00009E200000}"/>
    <cellStyle name="40% - Accent3 4 6" xfId="8391" xr:uid="{00000000-0005-0000-0000-00009F200000}"/>
    <cellStyle name="40% - Accent3 4 7" xfId="8392" xr:uid="{00000000-0005-0000-0000-0000A0200000}"/>
    <cellStyle name="40% - Accent3 4 8" xfId="8393" xr:uid="{00000000-0005-0000-0000-0000A1200000}"/>
    <cellStyle name="40% - Accent3 4 9" xfId="8394" xr:uid="{00000000-0005-0000-0000-0000A2200000}"/>
    <cellStyle name="40% - Accent3 4_AppendixA1_V2 1 Unprotected MS 95 (2) (2)" xfId="8395" xr:uid="{00000000-0005-0000-0000-0000A3200000}"/>
    <cellStyle name="40% - Accent3 5" xfId="8396" xr:uid="{00000000-0005-0000-0000-0000A4200000}"/>
    <cellStyle name="40% - Accent3 5 10" xfId="8397" xr:uid="{00000000-0005-0000-0000-0000A5200000}"/>
    <cellStyle name="40% - Accent3 5 11" xfId="8398" xr:uid="{00000000-0005-0000-0000-0000A6200000}"/>
    <cellStyle name="40% - Accent3 5 12" xfId="8399" xr:uid="{00000000-0005-0000-0000-0000A7200000}"/>
    <cellStyle name="40% - Accent3 5 13" xfId="8400" xr:uid="{00000000-0005-0000-0000-0000A8200000}"/>
    <cellStyle name="40% - Accent3 5 2" xfId="8401" xr:uid="{00000000-0005-0000-0000-0000A9200000}"/>
    <cellStyle name="40% - Accent3 5 3" xfId="8402" xr:uid="{00000000-0005-0000-0000-0000AA200000}"/>
    <cellStyle name="40% - Accent3 5 4" xfId="8403" xr:uid="{00000000-0005-0000-0000-0000AB200000}"/>
    <cellStyle name="40% - Accent3 5 5" xfId="8404" xr:uid="{00000000-0005-0000-0000-0000AC200000}"/>
    <cellStyle name="40% - Accent3 5 6" xfId="8405" xr:uid="{00000000-0005-0000-0000-0000AD200000}"/>
    <cellStyle name="40% - Accent3 5 7" xfId="8406" xr:uid="{00000000-0005-0000-0000-0000AE200000}"/>
    <cellStyle name="40% - Accent3 5 8" xfId="8407" xr:uid="{00000000-0005-0000-0000-0000AF200000}"/>
    <cellStyle name="40% - Accent3 5 9" xfId="8408" xr:uid="{00000000-0005-0000-0000-0000B0200000}"/>
    <cellStyle name="40% - Accent3 5_AppendixA1_V2 1 Unprotected MS 95 (2) (2)" xfId="8409" xr:uid="{00000000-0005-0000-0000-0000B1200000}"/>
    <cellStyle name="40% - Accent3 6" xfId="8410" xr:uid="{00000000-0005-0000-0000-0000B2200000}"/>
    <cellStyle name="40% - Accent3 6 10" xfId="8411" xr:uid="{00000000-0005-0000-0000-0000B3200000}"/>
    <cellStyle name="40% - Accent3 6 11" xfId="8412" xr:uid="{00000000-0005-0000-0000-0000B4200000}"/>
    <cellStyle name="40% - Accent3 6 12" xfId="8413" xr:uid="{00000000-0005-0000-0000-0000B5200000}"/>
    <cellStyle name="40% - Accent3 6 13" xfId="8414" xr:uid="{00000000-0005-0000-0000-0000B6200000}"/>
    <cellStyle name="40% - Accent3 6 2" xfId="8415" xr:uid="{00000000-0005-0000-0000-0000B7200000}"/>
    <cellStyle name="40% - Accent3 6 3" xfId="8416" xr:uid="{00000000-0005-0000-0000-0000B8200000}"/>
    <cellStyle name="40% - Accent3 6 4" xfId="8417" xr:uid="{00000000-0005-0000-0000-0000B9200000}"/>
    <cellStyle name="40% - Accent3 6 5" xfId="8418" xr:uid="{00000000-0005-0000-0000-0000BA200000}"/>
    <cellStyle name="40% - Accent3 6 6" xfId="8419" xr:uid="{00000000-0005-0000-0000-0000BB200000}"/>
    <cellStyle name="40% - Accent3 6 7" xfId="8420" xr:uid="{00000000-0005-0000-0000-0000BC200000}"/>
    <cellStyle name="40% - Accent3 6 8" xfId="8421" xr:uid="{00000000-0005-0000-0000-0000BD200000}"/>
    <cellStyle name="40% - Accent3 6 9" xfId="8422" xr:uid="{00000000-0005-0000-0000-0000BE200000}"/>
    <cellStyle name="40% - Accent3 6_AppendixA1_V2 1 Unprotected MS 95 (2) (2)" xfId="8423" xr:uid="{00000000-0005-0000-0000-0000BF200000}"/>
    <cellStyle name="40% - Accent3 7" xfId="8424" xr:uid="{00000000-0005-0000-0000-0000C0200000}"/>
    <cellStyle name="40% - Accent3 7 10" xfId="8425" xr:uid="{00000000-0005-0000-0000-0000C1200000}"/>
    <cellStyle name="40% - Accent3 7 11" xfId="8426" xr:uid="{00000000-0005-0000-0000-0000C2200000}"/>
    <cellStyle name="40% - Accent3 7 12" xfId="8427" xr:uid="{00000000-0005-0000-0000-0000C3200000}"/>
    <cellStyle name="40% - Accent3 7 13" xfId="8428" xr:uid="{00000000-0005-0000-0000-0000C4200000}"/>
    <cellStyle name="40% - Accent3 7 2" xfId="8429" xr:uid="{00000000-0005-0000-0000-0000C5200000}"/>
    <cellStyle name="40% - Accent3 7 3" xfId="8430" xr:uid="{00000000-0005-0000-0000-0000C6200000}"/>
    <cellStyle name="40% - Accent3 7 4" xfId="8431" xr:uid="{00000000-0005-0000-0000-0000C7200000}"/>
    <cellStyle name="40% - Accent3 7 5" xfId="8432" xr:uid="{00000000-0005-0000-0000-0000C8200000}"/>
    <cellStyle name="40% - Accent3 7 6" xfId="8433" xr:uid="{00000000-0005-0000-0000-0000C9200000}"/>
    <cellStyle name="40% - Accent3 7 7" xfId="8434" xr:uid="{00000000-0005-0000-0000-0000CA200000}"/>
    <cellStyle name="40% - Accent3 7 8" xfId="8435" xr:uid="{00000000-0005-0000-0000-0000CB200000}"/>
    <cellStyle name="40% - Accent3 7 9" xfId="8436" xr:uid="{00000000-0005-0000-0000-0000CC200000}"/>
    <cellStyle name="40% - Accent3 7_AppendixA1_V2 1 Unprotected MS 95 (2) (2)" xfId="8437" xr:uid="{00000000-0005-0000-0000-0000CD200000}"/>
    <cellStyle name="40% - Accent3 8" xfId="8438" xr:uid="{00000000-0005-0000-0000-0000CE200000}"/>
    <cellStyle name="40% - Accent3 9" xfId="8439" xr:uid="{00000000-0005-0000-0000-0000CF200000}"/>
    <cellStyle name="40% - Accent4 10" xfId="8440" xr:uid="{00000000-0005-0000-0000-0000D0200000}"/>
    <cellStyle name="40% - Accent4 11" xfId="8441" xr:uid="{00000000-0005-0000-0000-0000D1200000}"/>
    <cellStyle name="40% - Accent4 12" xfId="8442" xr:uid="{00000000-0005-0000-0000-0000D2200000}"/>
    <cellStyle name="40% - Accent4 13" xfId="8443" xr:uid="{00000000-0005-0000-0000-0000D3200000}"/>
    <cellStyle name="40% - Accent4 14" xfId="8444" xr:uid="{00000000-0005-0000-0000-0000D4200000}"/>
    <cellStyle name="40% - Accent4 15" xfId="8445" xr:uid="{00000000-0005-0000-0000-0000D5200000}"/>
    <cellStyle name="40% - Accent4 16" xfId="8446" xr:uid="{00000000-0005-0000-0000-0000D6200000}"/>
    <cellStyle name="40% - Accent4 17" xfId="8447" xr:uid="{00000000-0005-0000-0000-0000D7200000}"/>
    <cellStyle name="40% - Accent4 18" xfId="8448" xr:uid="{00000000-0005-0000-0000-0000D8200000}"/>
    <cellStyle name="40% - Accent4 19" xfId="8449" xr:uid="{00000000-0005-0000-0000-0000D9200000}"/>
    <cellStyle name="40% - Accent4 2" xfId="8450" xr:uid="{00000000-0005-0000-0000-0000DA200000}"/>
    <cellStyle name="40% - Accent4 2 10" xfId="8451" xr:uid="{00000000-0005-0000-0000-0000DB200000}"/>
    <cellStyle name="40% - Accent4 2 11" xfId="8452" xr:uid="{00000000-0005-0000-0000-0000DC200000}"/>
    <cellStyle name="40% - Accent4 2 12" xfId="8453" xr:uid="{00000000-0005-0000-0000-0000DD200000}"/>
    <cellStyle name="40% - Accent4 2 13" xfId="8454" xr:uid="{00000000-0005-0000-0000-0000DE200000}"/>
    <cellStyle name="40% - Accent4 2 2" xfId="8455" xr:uid="{00000000-0005-0000-0000-0000DF200000}"/>
    <cellStyle name="40% - Accent4 2 2 2" xfId="8456" xr:uid="{00000000-0005-0000-0000-0000E0200000}"/>
    <cellStyle name="40% - Accent4 2 3" xfId="8457" xr:uid="{00000000-0005-0000-0000-0000E1200000}"/>
    <cellStyle name="40% - Accent4 2 3 2" xfId="8458" xr:uid="{00000000-0005-0000-0000-0000E2200000}"/>
    <cellStyle name="40% - Accent4 2 4" xfId="8459" xr:uid="{00000000-0005-0000-0000-0000E3200000}"/>
    <cellStyle name="40% - Accent4 2 4 2" xfId="8460" xr:uid="{00000000-0005-0000-0000-0000E4200000}"/>
    <cellStyle name="40% - Accent4 2 5" xfId="8461" xr:uid="{00000000-0005-0000-0000-0000E5200000}"/>
    <cellStyle name="40% - Accent4 2 5 2" xfId="8462" xr:uid="{00000000-0005-0000-0000-0000E6200000}"/>
    <cellStyle name="40% - Accent4 2 6" xfId="8463" xr:uid="{00000000-0005-0000-0000-0000E7200000}"/>
    <cellStyle name="40% - Accent4 2 7" xfId="8464" xr:uid="{00000000-0005-0000-0000-0000E8200000}"/>
    <cellStyle name="40% - Accent4 2 8" xfId="8465" xr:uid="{00000000-0005-0000-0000-0000E9200000}"/>
    <cellStyle name="40% - Accent4 2 9" xfId="8466" xr:uid="{00000000-0005-0000-0000-0000EA200000}"/>
    <cellStyle name="40% - Accent4 2_AppendixA1_V2 1 Unprotected MS 95 (2) (2)" xfId="8467" xr:uid="{00000000-0005-0000-0000-0000EB200000}"/>
    <cellStyle name="40% - Accent4 20" xfId="8468" xr:uid="{00000000-0005-0000-0000-0000EC200000}"/>
    <cellStyle name="40% - Accent4 21" xfId="8469" xr:uid="{00000000-0005-0000-0000-0000ED200000}"/>
    <cellStyle name="40% - Accent4 22" xfId="8470" xr:uid="{00000000-0005-0000-0000-0000EE200000}"/>
    <cellStyle name="40% - Accent4 23" xfId="8471" xr:uid="{00000000-0005-0000-0000-0000EF200000}"/>
    <cellStyle name="40% - Accent4 24" xfId="8472" xr:uid="{00000000-0005-0000-0000-0000F0200000}"/>
    <cellStyle name="40% - Accent4 25" xfId="8473" xr:uid="{00000000-0005-0000-0000-0000F1200000}"/>
    <cellStyle name="40% - Accent4 26" xfId="8474" xr:uid="{00000000-0005-0000-0000-0000F2200000}"/>
    <cellStyle name="40% - Accent4 27" xfId="8475" xr:uid="{00000000-0005-0000-0000-0000F3200000}"/>
    <cellStyle name="40% - Accent4 27 2" xfId="8476" xr:uid="{00000000-0005-0000-0000-0000F4200000}"/>
    <cellStyle name="40% - Accent4 27_AppendixA1_V2 1 Unprotected MS 95 (2) (2)" xfId="8477" xr:uid="{00000000-0005-0000-0000-0000F5200000}"/>
    <cellStyle name="40% - Accent4 28" xfId="8478" xr:uid="{00000000-0005-0000-0000-0000F6200000}"/>
    <cellStyle name="40% - Accent4 29" xfId="8479" xr:uid="{00000000-0005-0000-0000-0000F7200000}"/>
    <cellStyle name="40% - Accent4 3" xfId="8480" xr:uid="{00000000-0005-0000-0000-0000F8200000}"/>
    <cellStyle name="40% - Accent4 3 10" xfId="8481" xr:uid="{00000000-0005-0000-0000-0000F9200000}"/>
    <cellStyle name="40% - Accent4 3 11" xfId="8482" xr:uid="{00000000-0005-0000-0000-0000FA200000}"/>
    <cellStyle name="40% - Accent4 3 12" xfId="8483" xr:uid="{00000000-0005-0000-0000-0000FB200000}"/>
    <cellStyle name="40% - Accent4 3 13" xfId="8484" xr:uid="{00000000-0005-0000-0000-0000FC200000}"/>
    <cellStyle name="40% - Accent4 3 2" xfId="8485" xr:uid="{00000000-0005-0000-0000-0000FD200000}"/>
    <cellStyle name="40% - Accent4 3 2 2" xfId="8486" xr:uid="{00000000-0005-0000-0000-0000FE200000}"/>
    <cellStyle name="40% - Accent4 3 3" xfId="8487" xr:uid="{00000000-0005-0000-0000-0000FF200000}"/>
    <cellStyle name="40% - Accent4 3 3 2" xfId="8488" xr:uid="{00000000-0005-0000-0000-000000210000}"/>
    <cellStyle name="40% - Accent4 3 4" xfId="8489" xr:uid="{00000000-0005-0000-0000-000001210000}"/>
    <cellStyle name="40% - Accent4 3 4 2" xfId="8490" xr:uid="{00000000-0005-0000-0000-000002210000}"/>
    <cellStyle name="40% - Accent4 3 5" xfId="8491" xr:uid="{00000000-0005-0000-0000-000003210000}"/>
    <cellStyle name="40% - Accent4 3 5 2" xfId="8492" xr:uid="{00000000-0005-0000-0000-000004210000}"/>
    <cellStyle name="40% - Accent4 3 6" xfId="8493" xr:uid="{00000000-0005-0000-0000-000005210000}"/>
    <cellStyle name="40% - Accent4 3 7" xfId="8494" xr:uid="{00000000-0005-0000-0000-000006210000}"/>
    <cellStyle name="40% - Accent4 3 8" xfId="8495" xr:uid="{00000000-0005-0000-0000-000007210000}"/>
    <cellStyle name="40% - Accent4 3 9" xfId="8496" xr:uid="{00000000-0005-0000-0000-000008210000}"/>
    <cellStyle name="40% - Accent4 3_AppendixA1_V2 1 Unprotected MS 95 (2) (2)" xfId="8497" xr:uid="{00000000-0005-0000-0000-000009210000}"/>
    <cellStyle name="40% - Accent4 30" xfId="8498" xr:uid="{00000000-0005-0000-0000-00000A210000}"/>
    <cellStyle name="40% - Accent4 31" xfId="8499" xr:uid="{00000000-0005-0000-0000-00000B210000}"/>
    <cellStyle name="40% - Accent4 32" xfId="8500" xr:uid="{00000000-0005-0000-0000-00000C210000}"/>
    <cellStyle name="40% - Accent4 33" xfId="8501" xr:uid="{00000000-0005-0000-0000-00000D210000}"/>
    <cellStyle name="40% - Accent4 34" xfId="8502" xr:uid="{00000000-0005-0000-0000-00000E210000}"/>
    <cellStyle name="40% - Accent4 35" xfId="8503" xr:uid="{00000000-0005-0000-0000-00000F210000}"/>
    <cellStyle name="40% - Accent4 36" xfId="8504" xr:uid="{00000000-0005-0000-0000-000010210000}"/>
    <cellStyle name="40% - Accent4 37" xfId="8505" xr:uid="{00000000-0005-0000-0000-000011210000}"/>
    <cellStyle name="40% - Accent4 38" xfId="8506" xr:uid="{00000000-0005-0000-0000-000012210000}"/>
    <cellStyle name="40% - Accent4 4" xfId="8507" xr:uid="{00000000-0005-0000-0000-000013210000}"/>
    <cellStyle name="40% - Accent4 4 10" xfId="8508" xr:uid="{00000000-0005-0000-0000-000014210000}"/>
    <cellStyle name="40% - Accent4 4 11" xfId="8509" xr:uid="{00000000-0005-0000-0000-000015210000}"/>
    <cellStyle name="40% - Accent4 4 12" xfId="8510" xr:uid="{00000000-0005-0000-0000-000016210000}"/>
    <cellStyle name="40% - Accent4 4 13" xfId="8511" xr:uid="{00000000-0005-0000-0000-000017210000}"/>
    <cellStyle name="40% - Accent4 4 2" xfId="8512" xr:uid="{00000000-0005-0000-0000-000018210000}"/>
    <cellStyle name="40% - Accent4 4 3" xfId="8513" xr:uid="{00000000-0005-0000-0000-000019210000}"/>
    <cellStyle name="40% - Accent4 4 4" xfId="8514" xr:uid="{00000000-0005-0000-0000-00001A210000}"/>
    <cellStyle name="40% - Accent4 4 5" xfId="8515" xr:uid="{00000000-0005-0000-0000-00001B210000}"/>
    <cellStyle name="40% - Accent4 4 6" xfId="8516" xr:uid="{00000000-0005-0000-0000-00001C210000}"/>
    <cellStyle name="40% - Accent4 4 7" xfId="8517" xr:uid="{00000000-0005-0000-0000-00001D210000}"/>
    <cellStyle name="40% - Accent4 4 8" xfId="8518" xr:uid="{00000000-0005-0000-0000-00001E210000}"/>
    <cellStyle name="40% - Accent4 4 9" xfId="8519" xr:uid="{00000000-0005-0000-0000-00001F210000}"/>
    <cellStyle name="40% - Accent4 4_AppendixA1_V2 1 Unprotected MS 95 (2) (2)" xfId="8520" xr:uid="{00000000-0005-0000-0000-000020210000}"/>
    <cellStyle name="40% - Accent4 5" xfId="8521" xr:uid="{00000000-0005-0000-0000-000021210000}"/>
    <cellStyle name="40% - Accent4 5 10" xfId="8522" xr:uid="{00000000-0005-0000-0000-000022210000}"/>
    <cellStyle name="40% - Accent4 5 11" xfId="8523" xr:uid="{00000000-0005-0000-0000-000023210000}"/>
    <cellStyle name="40% - Accent4 5 12" xfId="8524" xr:uid="{00000000-0005-0000-0000-000024210000}"/>
    <cellStyle name="40% - Accent4 5 13" xfId="8525" xr:uid="{00000000-0005-0000-0000-000025210000}"/>
    <cellStyle name="40% - Accent4 5 2" xfId="8526" xr:uid="{00000000-0005-0000-0000-000026210000}"/>
    <cellStyle name="40% - Accent4 5 3" xfId="8527" xr:uid="{00000000-0005-0000-0000-000027210000}"/>
    <cellStyle name="40% - Accent4 5 4" xfId="8528" xr:uid="{00000000-0005-0000-0000-000028210000}"/>
    <cellStyle name="40% - Accent4 5 5" xfId="8529" xr:uid="{00000000-0005-0000-0000-000029210000}"/>
    <cellStyle name="40% - Accent4 5 6" xfId="8530" xr:uid="{00000000-0005-0000-0000-00002A210000}"/>
    <cellStyle name="40% - Accent4 5 7" xfId="8531" xr:uid="{00000000-0005-0000-0000-00002B210000}"/>
    <cellStyle name="40% - Accent4 5 8" xfId="8532" xr:uid="{00000000-0005-0000-0000-00002C210000}"/>
    <cellStyle name="40% - Accent4 5 9" xfId="8533" xr:uid="{00000000-0005-0000-0000-00002D210000}"/>
    <cellStyle name="40% - Accent4 5_AppendixA1_V2 1 Unprotected MS 95 (2) (2)" xfId="8534" xr:uid="{00000000-0005-0000-0000-00002E210000}"/>
    <cellStyle name="40% - Accent4 6" xfId="8535" xr:uid="{00000000-0005-0000-0000-00002F210000}"/>
    <cellStyle name="40% - Accent4 6 10" xfId="8536" xr:uid="{00000000-0005-0000-0000-000030210000}"/>
    <cellStyle name="40% - Accent4 6 11" xfId="8537" xr:uid="{00000000-0005-0000-0000-000031210000}"/>
    <cellStyle name="40% - Accent4 6 12" xfId="8538" xr:uid="{00000000-0005-0000-0000-000032210000}"/>
    <cellStyle name="40% - Accent4 6 13" xfId="8539" xr:uid="{00000000-0005-0000-0000-000033210000}"/>
    <cellStyle name="40% - Accent4 6 2" xfId="8540" xr:uid="{00000000-0005-0000-0000-000034210000}"/>
    <cellStyle name="40% - Accent4 6 3" xfId="8541" xr:uid="{00000000-0005-0000-0000-000035210000}"/>
    <cellStyle name="40% - Accent4 6 4" xfId="8542" xr:uid="{00000000-0005-0000-0000-000036210000}"/>
    <cellStyle name="40% - Accent4 6 5" xfId="8543" xr:uid="{00000000-0005-0000-0000-000037210000}"/>
    <cellStyle name="40% - Accent4 6 6" xfId="8544" xr:uid="{00000000-0005-0000-0000-000038210000}"/>
    <cellStyle name="40% - Accent4 6 7" xfId="8545" xr:uid="{00000000-0005-0000-0000-000039210000}"/>
    <cellStyle name="40% - Accent4 6 8" xfId="8546" xr:uid="{00000000-0005-0000-0000-00003A210000}"/>
    <cellStyle name="40% - Accent4 6 9" xfId="8547" xr:uid="{00000000-0005-0000-0000-00003B210000}"/>
    <cellStyle name="40% - Accent4 6_AppendixA1_V2 1 Unprotected MS 95 (2) (2)" xfId="8548" xr:uid="{00000000-0005-0000-0000-00003C210000}"/>
    <cellStyle name="40% - Accent4 7" xfId="8549" xr:uid="{00000000-0005-0000-0000-00003D210000}"/>
    <cellStyle name="40% - Accent4 7 10" xfId="8550" xr:uid="{00000000-0005-0000-0000-00003E210000}"/>
    <cellStyle name="40% - Accent4 7 11" xfId="8551" xr:uid="{00000000-0005-0000-0000-00003F210000}"/>
    <cellStyle name="40% - Accent4 7 12" xfId="8552" xr:uid="{00000000-0005-0000-0000-000040210000}"/>
    <cellStyle name="40% - Accent4 7 13" xfId="8553" xr:uid="{00000000-0005-0000-0000-000041210000}"/>
    <cellStyle name="40% - Accent4 7 2" xfId="8554" xr:uid="{00000000-0005-0000-0000-000042210000}"/>
    <cellStyle name="40% - Accent4 7 3" xfId="8555" xr:uid="{00000000-0005-0000-0000-000043210000}"/>
    <cellStyle name="40% - Accent4 7 4" xfId="8556" xr:uid="{00000000-0005-0000-0000-000044210000}"/>
    <cellStyle name="40% - Accent4 7 5" xfId="8557" xr:uid="{00000000-0005-0000-0000-000045210000}"/>
    <cellStyle name="40% - Accent4 7 6" xfId="8558" xr:uid="{00000000-0005-0000-0000-000046210000}"/>
    <cellStyle name="40% - Accent4 7 7" xfId="8559" xr:uid="{00000000-0005-0000-0000-000047210000}"/>
    <cellStyle name="40% - Accent4 7 8" xfId="8560" xr:uid="{00000000-0005-0000-0000-000048210000}"/>
    <cellStyle name="40% - Accent4 7 9" xfId="8561" xr:uid="{00000000-0005-0000-0000-000049210000}"/>
    <cellStyle name="40% - Accent4 7_AppendixA1_V2 1 Unprotected MS 95 (2) (2)" xfId="8562" xr:uid="{00000000-0005-0000-0000-00004A210000}"/>
    <cellStyle name="40% - Accent4 8" xfId="8563" xr:uid="{00000000-0005-0000-0000-00004B210000}"/>
    <cellStyle name="40% - Accent4 9" xfId="8564" xr:uid="{00000000-0005-0000-0000-00004C210000}"/>
    <cellStyle name="40% - Accent5 10" xfId="8565" xr:uid="{00000000-0005-0000-0000-00004D210000}"/>
    <cellStyle name="40% - Accent5 11" xfId="8566" xr:uid="{00000000-0005-0000-0000-00004E210000}"/>
    <cellStyle name="40% - Accent5 12" xfId="8567" xr:uid="{00000000-0005-0000-0000-00004F210000}"/>
    <cellStyle name="40% - Accent5 13" xfId="8568" xr:uid="{00000000-0005-0000-0000-000050210000}"/>
    <cellStyle name="40% - Accent5 14" xfId="8569" xr:uid="{00000000-0005-0000-0000-000051210000}"/>
    <cellStyle name="40% - Accent5 15" xfId="8570" xr:uid="{00000000-0005-0000-0000-000052210000}"/>
    <cellStyle name="40% - Accent5 16" xfId="8571" xr:uid="{00000000-0005-0000-0000-000053210000}"/>
    <cellStyle name="40% - Accent5 17" xfId="8572" xr:uid="{00000000-0005-0000-0000-000054210000}"/>
    <cellStyle name="40% - Accent5 18" xfId="8573" xr:uid="{00000000-0005-0000-0000-000055210000}"/>
    <cellStyle name="40% - Accent5 19" xfId="8574" xr:uid="{00000000-0005-0000-0000-000056210000}"/>
    <cellStyle name="40% - Accent5 2" xfId="8575" xr:uid="{00000000-0005-0000-0000-000057210000}"/>
    <cellStyle name="40% - Accent5 2 10" xfId="8576" xr:uid="{00000000-0005-0000-0000-000058210000}"/>
    <cellStyle name="40% - Accent5 2 11" xfId="8577" xr:uid="{00000000-0005-0000-0000-000059210000}"/>
    <cellStyle name="40% - Accent5 2 12" xfId="8578" xr:uid="{00000000-0005-0000-0000-00005A210000}"/>
    <cellStyle name="40% - Accent5 2 13" xfId="8579" xr:uid="{00000000-0005-0000-0000-00005B210000}"/>
    <cellStyle name="40% - Accent5 2 2" xfId="8580" xr:uid="{00000000-0005-0000-0000-00005C210000}"/>
    <cellStyle name="40% - Accent5 2 2 2" xfId="8581" xr:uid="{00000000-0005-0000-0000-00005D210000}"/>
    <cellStyle name="40% - Accent5 2 3" xfId="8582" xr:uid="{00000000-0005-0000-0000-00005E210000}"/>
    <cellStyle name="40% - Accent5 2 3 2" xfId="8583" xr:uid="{00000000-0005-0000-0000-00005F210000}"/>
    <cellStyle name="40% - Accent5 2 4" xfId="8584" xr:uid="{00000000-0005-0000-0000-000060210000}"/>
    <cellStyle name="40% - Accent5 2 4 2" xfId="8585" xr:uid="{00000000-0005-0000-0000-000061210000}"/>
    <cellStyle name="40% - Accent5 2 5" xfId="8586" xr:uid="{00000000-0005-0000-0000-000062210000}"/>
    <cellStyle name="40% - Accent5 2 5 2" xfId="8587" xr:uid="{00000000-0005-0000-0000-000063210000}"/>
    <cellStyle name="40% - Accent5 2 6" xfId="8588" xr:uid="{00000000-0005-0000-0000-000064210000}"/>
    <cellStyle name="40% - Accent5 2 7" xfId="8589" xr:uid="{00000000-0005-0000-0000-000065210000}"/>
    <cellStyle name="40% - Accent5 2 8" xfId="8590" xr:uid="{00000000-0005-0000-0000-000066210000}"/>
    <cellStyle name="40% - Accent5 2 9" xfId="8591" xr:uid="{00000000-0005-0000-0000-000067210000}"/>
    <cellStyle name="40% - Accent5 2_AppendixA1_V2 1 Unprotected MS 95 (2) (2)" xfId="8592" xr:uid="{00000000-0005-0000-0000-000068210000}"/>
    <cellStyle name="40% - Accent5 20" xfId="8593" xr:uid="{00000000-0005-0000-0000-000069210000}"/>
    <cellStyle name="40% - Accent5 21" xfId="8594" xr:uid="{00000000-0005-0000-0000-00006A210000}"/>
    <cellStyle name="40% - Accent5 22" xfId="8595" xr:uid="{00000000-0005-0000-0000-00006B210000}"/>
    <cellStyle name="40% - Accent5 23" xfId="8596" xr:uid="{00000000-0005-0000-0000-00006C210000}"/>
    <cellStyle name="40% - Accent5 24" xfId="8597" xr:uid="{00000000-0005-0000-0000-00006D210000}"/>
    <cellStyle name="40% - Accent5 25" xfId="8598" xr:uid="{00000000-0005-0000-0000-00006E210000}"/>
    <cellStyle name="40% - Accent5 26" xfId="8599" xr:uid="{00000000-0005-0000-0000-00006F210000}"/>
    <cellStyle name="40% - Accent5 27" xfId="8600" xr:uid="{00000000-0005-0000-0000-000070210000}"/>
    <cellStyle name="40% - Accent5 27 2" xfId="8601" xr:uid="{00000000-0005-0000-0000-000071210000}"/>
    <cellStyle name="40% - Accent5 27_AppendixA1_V2 1 Unprotected MS 95 (2) (2)" xfId="8602" xr:uid="{00000000-0005-0000-0000-000072210000}"/>
    <cellStyle name="40% - Accent5 28" xfId="8603" xr:uid="{00000000-0005-0000-0000-000073210000}"/>
    <cellStyle name="40% - Accent5 29" xfId="8604" xr:uid="{00000000-0005-0000-0000-000074210000}"/>
    <cellStyle name="40% - Accent5 3" xfId="8605" xr:uid="{00000000-0005-0000-0000-000075210000}"/>
    <cellStyle name="40% - Accent5 3 10" xfId="8606" xr:uid="{00000000-0005-0000-0000-000076210000}"/>
    <cellStyle name="40% - Accent5 3 11" xfId="8607" xr:uid="{00000000-0005-0000-0000-000077210000}"/>
    <cellStyle name="40% - Accent5 3 12" xfId="8608" xr:uid="{00000000-0005-0000-0000-000078210000}"/>
    <cellStyle name="40% - Accent5 3 13" xfId="8609" xr:uid="{00000000-0005-0000-0000-000079210000}"/>
    <cellStyle name="40% - Accent5 3 2" xfId="8610" xr:uid="{00000000-0005-0000-0000-00007A210000}"/>
    <cellStyle name="40% - Accent5 3 2 2" xfId="8611" xr:uid="{00000000-0005-0000-0000-00007B210000}"/>
    <cellStyle name="40% - Accent5 3 3" xfId="8612" xr:uid="{00000000-0005-0000-0000-00007C210000}"/>
    <cellStyle name="40% - Accent5 3 3 2" xfId="8613" xr:uid="{00000000-0005-0000-0000-00007D210000}"/>
    <cellStyle name="40% - Accent5 3 4" xfId="8614" xr:uid="{00000000-0005-0000-0000-00007E210000}"/>
    <cellStyle name="40% - Accent5 3 4 2" xfId="8615" xr:uid="{00000000-0005-0000-0000-00007F210000}"/>
    <cellStyle name="40% - Accent5 3 5" xfId="8616" xr:uid="{00000000-0005-0000-0000-000080210000}"/>
    <cellStyle name="40% - Accent5 3 5 2" xfId="8617" xr:uid="{00000000-0005-0000-0000-000081210000}"/>
    <cellStyle name="40% - Accent5 3 6" xfId="8618" xr:uid="{00000000-0005-0000-0000-000082210000}"/>
    <cellStyle name="40% - Accent5 3 7" xfId="8619" xr:uid="{00000000-0005-0000-0000-000083210000}"/>
    <cellStyle name="40% - Accent5 3 8" xfId="8620" xr:uid="{00000000-0005-0000-0000-000084210000}"/>
    <cellStyle name="40% - Accent5 3 9" xfId="8621" xr:uid="{00000000-0005-0000-0000-000085210000}"/>
    <cellStyle name="40% - Accent5 3_AppendixA1_V2 1 Unprotected MS 95 (2) (2)" xfId="8622" xr:uid="{00000000-0005-0000-0000-000086210000}"/>
    <cellStyle name="40% - Accent5 30" xfId="8623" xr:uid="{00000000-0005-0000-0000-000087210000}"/>
    <cellStyle name="40% - Accent5 31" xfId="8624" xr:uid="{00000000-0005-0000-0000-000088210000}"/>
    <cellStyle name="40% - Accent5 32" xfId="8625" xr:uid="{00000000-0005-0000-0000-000089210000}"/>
    <cellStyle name="40% - Accent5 33" xfId="8626" xr:uid="{00000000-0005-0000-0000-00008A210000}"/>
    <cellStyle name="40% - Accent5 34" xfId="8627" xr:uid="{00000000-0005-0000-0000-00008B210000}"/>
    <cellStyle name="40% - Accent5 35" xfId="8628" xr:uid="{00000000-0005-0000-0000-00008C210000}"/>
    <cellStyle name="40% - Accent5 36" xfId="8629" xr:uid="{00000000-0005-0000-0000-00008D210000}"/>
    <cellStyle name="40% - Accent5 37" xfId="8630" xr:uid="{00000000-0005-0000-0000-00008E210000}"/>
    <cellStyle name="40% - Accent5 38" xfId="8631" xr:uid="{00000000-0005-0000-0000-00008F210000}"/>
    <cellStyle name="40% - Accent5 4" xfId="8632" xr:uid="{00000000-0005-0000-0000-000090210000}"/>
    <cellStyle name="40% - Accent5 4 10" xfId="8633" xr:uid="{00000000-0005-0000-0000-000091210000}"/>
    <cellStyle name="40% - Accent5 4 11" xfId="8634" xr:uid="{00000000-0005-0000-0000-000092210000}"/>
    <cellStyle name="40% - Accent5 4 12" xfId="8635" xr:uid="{00000000-0005-0000-0000-000093210000}"/>
    <cellStyle name="40% - Accent5 4 13" xfId="8636" xr:uid="{00000000-0005-0000-0000-000094210000}"/>
    <cellStyle name="40% - Accent5 4 2" xfId="8637" xr:uid="{00000000-0005-0000-0000-000095210000}"/>
    <cellStyle name="40% - Accent5 4 3" xfId="8638" xr:uid="{00000000-0005-0000-0000-000096210000}"/>
    <cellStyle name="40% - Accent5 4 4" xfId="8639" xr:uid="{00000000-0005-0000-0000-000097210000}"/>
    <cellStyle name="40% - Accent5 4 5" xfId="8640" xr:uid="{00000000-0005-0000-0000-000098210000}"/>
    <cellStyle name="40% - Accent5 4 6" xfId="8641" xr:uid="{00000000-0005-0000-0000-000099210000}"/>
    <cellStyle name="40% - Accent5 4 7" xfId="8642" xr:uid="{00000000-0005-0000-0000-00009A210000}"/>
    <cellStyle name="40% - Accent5 4 8" xfId="8643" xr:uid="{00000000-0005-0000-0000-00009B210000}"/>
    <cellStyle name="40% - Accent5 4 9" xfId="8644" xr:uid="{00000000-0005-0000-0000-00009C210000}"/>
    <cellStyle name="40% - Accent5 4_AppendixA1_V2 1 Unprotected MS 95 (2) (2)" xfId="8645" xr:uid="{00000000-0005-0000-0000-00009D210000}"/>
    <cellStyle name="40% - Accent5 5" xfId="8646" xr:uid="{00000000-0005-0000-0000-00009E210000}"/>
    <cellStyle name="40% - Accent5 5 10" xfId="8647" xr:uid="{00000000-0005-0000-0000-00009F210000}"/>
    <cellStyle name="40% - Accent5 5 11" xfId="8648" xr:uid="{00000000-0005-0000-0000-0000A0210000}"/>
    <cellStyle name="40% - Accent5 5 12" xfId="8649" xr:uid="{00000000-0005-0000-0000-0000A1210000}"/>
    <cellStyle name="40% - Accent5 5 13" xfId="8650" xr:uid="{00000000-0005-0000-0000-0000A2210000}"/>
    <cellStyle name="40% - Accent5 5 2" xfId="8651" xr:uid="{00000000-0005-0000-0000-0000A3210000}"/>
    <cellStyle name="40% - Accent5 5 3" xfId="8652" xr:uid="{00000000-0005-0000-0000-0000A4210000}"/>
    <cellStyle name="40% - Accent5 5 4" xfId="8653" xr:uid="{00000000-0005-0000-0000-0000A5210000}"/>
    <cellStyle name="40% - Accent5 5 5" xfId="8654" xr:uid="{00000000-0005-0000-0000-0000A6210000}"/>
    <cellStyle name="40% - Accent5 5 6" xfId="8655" xr:uid="{00000000-0005-0000-0000-0000A7210000}"/>
    <cellStyle name="40% - Accent5 5 7" xfId="8656" xr:uid="{00000000-0005-0000-0000-0000A8210000}"/>
    <cellStyle name="40% - Accent5 5 8" xfId="8657" xr:uid="{00000000-0005-0000-0000-0000A9210000}"/>
    <cellStyle name="40% - Accent5 5 9" xfId="8658" xr:uid="{00000000-0005-0000-0000-0000AA210000}"/>
    <cellStyle name="40% - Accent5 5_AppendixA1_V2 1 Unprotected MS 95 (2) (2)" xfId="8659" xr:uid="{00000000-0005-0000-0000-0000AB210000}"/>
    <cellStyle name="40% - Accent5 6" xfId="8660" xr:uid="{00000000-0005-0000-0000-0000AC210000}"/>
    <cellStyle name="40% - Accent5 6 10" xfId="8661" xr:uid="{00000000-0005-0000-0000-0000AD210000}"/>
    <cellStyle name="40% - Accent5 6 11" xfId="8662" xr:uid="{00000000-0005-0000-0000-0000AE210000}"/>
    <cellStyle name="40% - Accent5 6 12" xfId="8663" xr:uid="{00000000-0005-0000-0000-0000AF210000}"/>
    <cellStyle name="40% - Accent5 6 13" xfId="8664" xr:uid="{00000000-0005-0000-0000-0000B0210000}"/>
    <cellStyle name="40% - Accent5 6 2" xfId="8665" xr:uid="{00000000-0005-0000-0000-0000B1210000}"/>
    <cellStyle name="40% - Accent5 6 3" xfId="8666" xr:uid="{00000000-0005-0000-0000-0000B2210000}"/>
    <cellStyle name="40% - Accent5 6 4" xfId="8667" xr:uid="{00000000-0005-0000-0000-0000B3210000}"/>
    <cellStyle name="40% - Accent5 6 5" xfId="8668" xr:uid="{00000000-0005-0000-0000-0000B4210000}"/>
    <cellStyle name="40% - Accent5 6 6" xfId="8669" xr:uid="{00000000-0005-0000-0000-0000B5210000}"/>
    <cellStyle name="40% - Accent5 6 7" xfId="8670" xr:uid="{00000000-0005-0000-0000-0000B6210000}"/>
    <cellStyle name="40% - Accent5 6 8" xfId="8671" xr:uid="{00000000-0005-0000-0000-0000B7210000}"/>
    <cellStyle name="40% - Accent5 6 9" xfId="8672" xr:uid="{00000000-0005-0000-0000-0000B8210000}"/>
    <cellStyle name="40% - Accent5 6_AppendixA1_V2 1 Unprotected MS 95 (2) (2)" xfId="8673" xr:uid="{00000000-0005-0000-0000-0000B9210000}"/>
    <cellStyle name="40% - Accent5 7" xfId="8674" xr:uid="{00000000-0005-0000-0000-0000BA210000}"/>
    <cellStyle name="40% - Accent5 7 10" xfId="8675" xr:uid="{00000000-0005-0000-0000-0000BB210000}"/>
    <cellStyle name="40% - Accent5 7 11" xfId="8676" xr:uid="{00000000-0005-0000-0000-0000BC210000}"/>
    <cellStyle name="40% - Accent5 7 12" xfId="8677" xr:uid="{00000000-0005-0000-0000-0000BD210000}"/>
    <cellStyle name="40% - Accent5 7 13" xfId="8678" xr:uid="{00000000-0005-0000-0000-0000BE210000}"/>
    <cellStyle name="40% - Accent5 7 2" xfId="8679" xr:uid="{00000000-0005-0000-0000-0000BF210000}"/>
    <cellStyle name="40% - Accent5 7 3" xfId="8680" xr:uid="{00000000-0005-0000-0000-0000C0210000}"/>
    <cellStyle name="40% - Accent5 7 4" xfId="8681" xr:uid="{00000000-0005-0000-0000-0000C1210000}"/>
    <cellStyle name="40% - Accent5 7 5" xfId="8682" xr:uid="{00000000-0005-0000-0000-0000C2210000}"/>
    <cellStyle name="40% - Accent5 7 6" xfId="8683" xr:uid="{00000000-0005-0000-0000-0000C3210000}"/>
    <cellStyle name="40% - Accent5 7 7" xfId="8684" xr:uid="{00000000-0005-0000-0000-0000C4210000}"/>
    <cellStyle name="40% - Accent5 7 8" xfId="8685" xr:uid="{00000000-0005-0000-0000-0000C5210000}"/>
    <cellStyle name="40% - Accent5 7 9" xfId="8686" xr:uid="{00000000-0005-0000-0000-0000C6210000}"/>
    <cellStyle name="40% - Accent5 7_AppendixA1_V2 1 Unprotected MS 95 (2) (2)" xfId="8687" xr:uid="{00000000-0005-0000-0000-0000C7210000}"/>
    <cellStyle name="40% - Accent5 8" xfId="8688" xr:uid="{00000000-0005-0000-0000-0000C8210000}"/>
    <cellStyle name="40% - Accent5 9" xfId="8689" xr:uid="{00000000-0005-0000-0000-0000C9210000}"/>
    <cellStyle name="40% - Accent6 10" xfId="8690" xr:uid="{00000000-0005-0000-0000-0000CA210000}"/>
    <cellStyle name="40% - Accent6 11" xfId="8691" xr:uid="{00000000-0005-0000-0000-0000CB210000}"/>
    <cellStyle name="40% - Accent6 12" xfId="8692" xr:uid="{00000000-0005-0000-0000-0000CC210000}"/>
    <cellStyle name="40% - Accent6 13" xfId="8693" xr:uid="{00000000-0005-0000-0000-0000CD210000}"/>
    <cellStyle name="40% - Accent6 14" xfId="8694" xr:uid="{00000000-0005-0000-0000-0000CE210000}"/>
    <cellStyle name="40% - Accent6 15" xfId="8695" xr:uid="{00000000-0005-0000-0000-0000CF210000}"/>
    <cellStyle name="40% - Accent6 16" xfId="8696" xr:uid="{00000000-0005-0000-0000-0000D0210000}"/>
    <cellStyle name="40% - Accent6 17" xfId="8697" xr:uid="{00000000-0005-0000-0000-0000D1210000}"/>
    <cellStyle name="40% - Accent6 18" xfId="8698" xr:uid="{00000000-0005-0000-0000-0000D2210000}"/>
    <cellStyle name="40% - Accent6 19" xfId="8699" xr:uid="{00000000-0005-0000-0000-0000D3210000}"/>
    <cellStyle name="40% - Accent6 2" xfId="8700" xr:uid="{00000000-0005-0000-0000-0000D4210000}"/>
    <cellStyle name="40% - Accent6 2 10" xfId="8701" xr:uid="{00000000-0005-0000-0000-0000D5210000}"/>
    <cellStyle name="40% - Accent6 2 11" xfId="8702" xr:uid="{00000000-0005-0000-0000-0000D6210000}"/>
    <cellStyle name="40% - Accent6 2 12" xfId="8703" xr:uid="{00000000-0005-0000-0000-0000D7210000}"/>
    <cellStyle name="40% - Accent6 2 13" xfId="8704" xr:uid="{00000000-0005-0000-0000-0000D8210000}"/>
    <cellStyle name="40% - Accent6 2 2" xfId="8705" xr:uid="{00000000-0005-0000-0000-0000D9210000}"/>
    <cellStyle name="40% - Accent6 2 2 2" xfId="8706" xr:uid="{00000000-0005-0000-0000-0000DA210000}"/>
    <cellStyle name="40% - Accent6 2 3" xfId="8707" xr:uid="{00000000-0005-0000-0000-0000DB210000}"/>
    <cellStyle name="40% - Accent6 2 3 2" xfId="8708" xr:uid="{00000000-0005-0000-0000-0000DC210000}"/>
    <cellStyle name="40% - Accent6 2 4" xfId="8709" xr:uid="{00000000-0005-0000-0000-0000DD210000}"/>
    <cellStyle name="40% - Accent6 2 4 2" xfId="8710" xr:uid="{00000000-0005-0000-0000-0000DE210000}"/>
    <cellStyle name="40% - Accent6 2 5" xfId="8711" xr:uid="{00000000-0005-0000-0000-0000DF210000}"/>
    <cellStyle name="40% - Accent6 2 5 2" xfId="8712" xr:uid="{00000000-0005-0000-0000-0000E0210000}"/>
    <cellStyle name="40% - Accent6 2 6" xfId="8713" xr:uid="{00000000-0005-0000-0000-0000E1210000}"/>
    <cellStyle name="40% - Accent6 2 7" xfId="8714" xr:uid="{00000000-0005-0000-0000-0000E2210000}"/>
    <cellStyle name="40% - Accent6 2 8" xfId="8715" xr:uid="{00000000-0005-0000-0000-0000E3210000}"/>
    <cellStyle name="40% - Accent6 2 9" xfId="8716" xr:uid="{00000000-0005-0000-0000-0000E4210000}"/>
    <cellStyle name="40% - Accent6 2_AppendixA1_V2 1 Unprotected MS 95 (2) (2)" xfId="8717" xr:uid="{00000000-0005-0000-0000-0000E5210000}"/>
    <cellStyle name="40% - Accent6 20" xfId="8718" xr:uid="{00000000-0005-0000-0000-0000E6210000}"/>
    <cellStyle name="40% - Accent6 21" xfId="8719" xr:uid="{00000000-0005-0000-0000-0000E7210000}"/>
    <cellStyle name="40% - Accent6 22" xfId="8720" xr:uid="{00000000-0005-0000-0000-0000E8210000}"/>
    <cellStyle name="40% - Accent6 23" xfId="8721" xr:uid="{00000000-0005-0000-0000-0000E9210000}"/>
    <cellStyle name="40% - Accent6 24" xfId="8722" xr:uid="{00000000-0005-0000-0000-0000EA210000}"/>
    <cellStyle name="40% - Accent6 25" xfId="8723" xr:uid="{00000000-0005-0000-0000-0000EB210000}"/>
    <cellStyle name="40% - Accent6 26" xfId="8724" xr:uid="{00000000-0005-0000-0000-0000EC210000}"/>
    <cellStyle name="40% - Accent6 27" xfId="8725" xr:uid="{00000000-0005-0000-0000-0000ED210000}"/>
    <cellStyle name="40% - Accent6 27 2" xfId="8726" xr:uid="{00000000-0005-0000-0000-0000EE210000}"/>
    <cellStyle name="40% - Accent6 27_AppendixA1_V2 1 Unprotected MS 95 (2) (2)" xfId="8727" xr:uid="{00000000-0005-0000-0000-0000EF210000}"/>
    <cellStyle name="40% - Accent6 28" xfId="8728" xr:uid="{00000000-0005-0000-0000-0000F0210000}"/>
    <cellStyle name="40% - Accent6 29" xfId="8729" xr:uid="{00000000-0005-0000-0000-0000F1210000}"/>
    <cellStyle name="40% - Accent6 3" xfId="8730" xr:uid="{00000000-0005-0000-0000-0000F2210000}"/>
    <cellStyle name="40% - Accent6 3 10" xfId="8731" xr:uid="{00000000-0005-0000-0000-0000F3210000}"/>
    <cellStyle name="40% - Accent6 3 11" xfId="8732" xr:uid="{00000000-0005-0000-0000-0000F4210000}"/>
    <cellStyle name="40% - Accent6 3 12" xfId="8733" xr:uid="{00000000-0005-0000-0000-0000F5210000}"/>
    <cellStyle name="40% - Accent6 3 13" xfId="8734" xr:uid="{00000000-0005-0000-0000-0000F6210000}"/>
    <cellStyle name="40% - Accent6 3 2" xfId="8735" xr:uid="{00000000-0005-0000-0000-0000F7210000}"/>
    <cellStyle name="40% - Accent6 3 2 2" xfId="8736" xr:uid="{00000000-0005-0000-0000-0000F8210000}"/>
    <cellStyle name="40% - Accent6 3 3" xfId="8737" xr:uid="{00000000-0005-0000-0000-0000F9210000}"/>
    <cellStyle name="40% - Accent6 3 3 2" xfId="8738" xr:uid="{00000000-0005-0000-0000-0000FA210000}"/>
    <cellStyle name="40% - Accent6 3 4" xfId="8739" xr:uid="{00000000-0005-0000-0000-0000FB210000}"/>
    <cellStyle name="40% - Accent6 3 4 2" xfId="8740" xr:uid="{00000000-0005-0000-0000-0000FC210000}"/>
    <cellStyle name="40% - Accent6 3 5" xfId="8741" xr:uid="{00000000-0005-0000-0000-0000FD210000}"/>
    <cellStyle name="40% - Accent6 3 5 2" xfId="8742" xr:uid="{00000000-0005-0000-0000-0000FE210000}"/>
    <cellStyle name="40% - Accent6 3 6" xfId="8743" xr:uid="{00000000-0005-0000-0000-0000FF210000}"/>
    <cellStyle name="40% - Accent6 3 7" xfId="8744" xr:uid="{00000000-0005-0000-0000-000000220000}"/>
    <cellStyle name="40% - Accent6 3 8" xfId="8745" xr:uid="{00000000-0005-0000-0000-000001220000}"/>
    <cellStyle name="40% - Accent6 3 9" xfId="8746" xr:uid="{00000000-0005-0000-0000-000002220000}"/>
    <cellStyle name="40% - Accent6 3_AppendixA1_V2 1 Unprotected MS 95 (2) (2)" xfId="8747" xr:uid="{00000000-0005-0000-0000-000003220000}"/>
    <cellStyle name="40% - Accent6 30" xfId="8748" xr:uid="{00000000-0005-0000-0000-000004220000}"/>
    <cellStyle name="40% - Accent6 31" xfId="8749" xr:uid="{00000000-0005-0000-0000-000005220000}"/>
    <cellStyle name="40% - Accent6 32" xfId="8750" xr:uid="{00000000-0005-0000-0000-000006220000}"/>
    <cellStyle name="40% - Accent6 33" xfId="8751" xr:uid="{00000000-0005-0000-0000-000007220000}"/>
    <cellStyle name="40% - Accent6 34" xfId="8752" xr:uid="{00000000-0005-0000-0000-000008220000}"/>
    <cellStyle name="40% - Accent6 35" xfId="8753" xr:uid="{00000000-0005-0000-0000-000009220000}"/>
    <cellStyle name="40% - Accent6 36" xfId="8754" xr:uid="{00000000-0005-0000-0000-00000A220000}"/>
    <cellStyle name="40% - Accent6 37" xfId="8755" xr:uid="{00000000-0005-0000-0000-00000B220000}"/>
    <cellStyle name="40% - Accent6 38" xfId="8756" xr:uid="{00000000-0005-0000-0000-00000C220000}"/>
    <cellStyle name="40% - Accent6 4" xfId="8757" xr:uid="{00000000-0005-0000-0000-00000D220000}"/>
    <cellStyle name="40% - Accent6 4 10" xfId="8758" xr:uid="{00000000-0005-0000-0000-00000E220000}"/>
    <cellStyle name="40% - Accent6 4 11" xfId="8759" xr:uid="{00000000-0005-0000-0000-00000F220000}"/>
    <cellStyle name="40% - Accent6 4 12" xfId="8760" xr:uid="{00000000-0005-0000-0000-000010220000}"/>
    <cellStyle name="40% - Accent6 4 13" xfId="8761" xr:uid="{00000000-0005-0000-0000-000011220000}"/>
    <cellStyle name="40% - Accent6 4 2" xfId="8762" xr:uid="{00000000-0005-0000-0000-000012220000}"/>
    <cellStyle name="40% - Accent6 4 3" xfId="8763" xr:uid="{00000000-0005-0000-0000-000013220000}"/>
    <cellStyle name="40% - Accent6 4 4" xfId="8764" xr:uid="{00000000-0005-0000-0000-000014220000}"/>
    <cellStyle name="40% - Accent6 4 5" xfId="8765" xr:uid="{00000000-0005-0000-0000-000015220000}"/>
    <cellStyle name="40% - Accent6 4 6" xfId="8766" xr:uid="{00000000-0005-0000-0000-000016220000}"/>
    <cellStyle name="40% - Accent6 4 7" xfId="8767" xr:uid="{00000000-0005-0000-0000-000017220000}"/>
    <cellStyle name="40% - Accent6 4 8" xfId="8768" xr:uid="{00000000-0005-0000-0000-000018220000}"/>
    <cellStyle name="40% - Accent6 4 9" xfId="8769" xr:uid="{00000000-0005-0000-0000-000019220000}"/>
    <cellStyle name="40% - Accent6 4_AppendixA1_V2 1 Unprotected MS 95 (2) (2)" xfId="8770" xr:uid="{00000000-0005-0000-0000-00001A220000}"/>
    <cellStyle name="40% - Accent6 5" xfId="8771" xr:uid="{00000000-0005-0000-0000-00001B220000}"/>
    <cellStyle name="40% - Accent6 5 10" xfId="8772" xr:uid="{00000000-0005-0000-0000-00001C220000}"/>
    <cellStyle name="40% - Accent6 5 11" xfId="8773" xr:uid="{00000000-0005-0000-0000-00001D220000}"/>
    <cellStyle name="40% - Accent6 5 12" xfId="8774" xr:uid="{00000000-0005-0000-0000-00001E220000}"/>
    <cellStyle name="40% - Accent6 5 13" xfId="8775" xr:uid="{00000000-0005-0000-0000-00001F220000}"/>
    <cellStyle name="40% - Accent6 5 2" xfId="8776" xr:uid="{00000000-0005-0000-0000-000020220000}"/>
    <cellStyle name="40% - Accent6 5 3" xfId="8777" xr:uid="{00000000-0005-0000-0000-000021220000}"/>
    <cellStyle name="40% - Accent6 5 4" xfId="8778" xr:uid="{00000000-0005-0000-0000-000022220000}"/>
    <cellStyle name="40% - Accent6 5 5" xfId="8779" xr:uid="{00000000-0005-0000-0000-000023220000}"/>
    <cellStyle name="40% - Accent6 5 6" xfId="8780" xr:uid="{00000000-0005-0000-0000-000024220000}"/>
    <cellStyle name="40% - Accent6 5 7" xfId="8781" xr:uid="{00000000-0005-0000-0000-000025220000}"/>
    <cellStyle name="40% - Accent6 5 8" xfId="8782" xr:uid="{00000000-0005-0000-0000-000026220000}"/>
    <cellStyle name="40% - Accent6 5 9" xfId="8783" xr:uid="{00000000-0005-0000-0000-000027220000}"/>
    <cellStyle name="40% - Accent6 5_AppendixA1_V2 1 Unprotected MS 95 (2) (2)" xfId="8784" xr:uid="{00000000-0005-0000-0000-000028220000}"/>
    <cellStyle name="40% - Accent6 6" xfId="8785" xr:uid="{00000000-0005-0000-0000-000029220000}"/>
    <cellStyle name="40% - Accent6 6 10" xfId="8786" xr:uid="{00000000-0005-0000-0000-00002A220000}"/>
    <cellStyle name="40% - Accent6 6 11" xfId="8787" xr:uid="{00000000-0005-0000-0000-00002B220000}"/>
    <cellStyle name="40% - Accent6 6 12" xfId="8788" xr:uid="{00000000-0005-0000-0000-00002C220000}"/>
    <cellStyle name="40% - Accent6 6 13" xfId="8789" xr:uid="{00000000-0005-0000-0000-00002D220000}"/>
    <cellStyle name="40% - Accent6 6 2" xfId="8790" xr:uid="{00000000-0005-0000-0000-00002E220000}"/>
    <cellStyle name="40% - Accent6 6 3" xfId="8791" xr:uid="{00000000-0005-0000-0000-00002F220000}"/>
    <cellStyle name="40% - Accent6 6 4" xfId="8792" xr:uid="{00000000-0005-0000-0000-000030220000}"/>
    <cellStyle name="40% - Accent6 6 5" xfId="8793" xr:uid="{00000000-0005-0000-0000-000031220000}"/>
    <cellStyle name="40% - Accent6 6 6" xfId="8794" xr:uid="{00000000-0005-0000-0000-000032220000}"/>
    <cellStyle name="40% - Accent6 6 7" xfId="8795" xr:uid="{00000000-0005-0000-0000-000033220000}"/>
    <cellStyle name="40% - Accent6 6 8" xfId="8796" xr:uid="{00000000-0005-0000-0000-000034220000}"/>
    <cellStyle name="40% - Accent6 6 9" xfId="8797" xr:uid="{00000000-0005-0000-0000-000035220000}"/>
    <cellStyle name="40% - Accent6 6_AppendixA1_V2 1 Unprotected MS 95 (2) (2)" xfId="8798" xr:uid="{00000000-0005-0000-0000-000036220000}"/>
    <cellStyle name="40% - Accent6 7" xfId="8799" xr:uid="{00000000-0005-0000-0000-000037220000}"/>
    <cellStyle name="40% - Accent6 7 10" xfId="8800" xr:uid="{00000000-0005-0000-0000-000038220000}"/>
    <cellStyle name="40% - Accent6 7 11" xfId="8801" xr:uid="{00000000-0005-0000-0000-000039220000}"/>
    <cellStyle name="40% - Accent6 7 12" xfId="8802" xr:uid="{00000000-0005-0000-0000-00003A220000}"/>
    <cellStyle name="40% - Accent6 7 13" xfId="8803" xr:uid="{00000000-0005-0000-0000-00003B220000}"/>
    <cellStyle name="40% - Accent6 7 2" xfId="8804" xr:uid="{00000000-0005-0000-0000-00003C220000}"/>
    <cellStyle name="40% - Accent6 7 3" xfId="8805" xr:uid="{00000000-0005-0000-0000-00003D220000}"/>
    <cellStyle name="40% - Accent6 7 4" xfId="8806" xr:uid="{00000000-0005-0000-0000-00003E220000}"/>
    <cellStyle name="40% - Accent6 7 5" xfId="8807" xr:uid="{00000000-0005-0000-0000-00003F220000}"/>
    <cellStyle name="40% - Accent6 7 6" xfId="8808" xr:uid="{00000000-0005-0000-0000-000040220000}"/>
    <cellStyle name="40% - Accent6 7 7" xfId="8809" xr:uid="{00000000-0005-0000-0000-000041220000}"/>
    <cellStyle name="40% - Accent6 7 8" xfId="8810" xr:uid="{00000000-0005-0000-0000-000042220000}"/>
    <cellStyle name="40% - Accent6 7 9" xfId="8811" xr:uid="{00000000-0005-0000-0000-000043220000}"/>
    <cellStyle name="40% - Accent6 7_AppendixA1_V2 1 Unprotected MS 95 (2) (2)" xfId="8812" xr:uid="{00000000-0005-0000-0000-000044220000}"/>
    <cellStyle name="40% - Accent6 8" xfId="8813" xr:uid="{00000000-0005-0000-0000-000045220000}"/>
    <cellStyle name="40% - Accent6 9" xfId="8814" xr:uid="{00000000-0005-0000-0000-000046220000}"/>
    <cellStyle name="40% - 强调文字颜色 1" xfId="8815" xr:uid="{00000000-0005-0000-0000-000047220000}"/>
    <cellStyle name="40% - 强调文字颜色 1 2" xfId="8816" xr:uid="{00000000-0005-0000-0000-000048220000}"/>
    <cellStyle name="40% - 强调文字颜色 1 2 2" xfId="8817" xr:uid="{00000000-0005-0000-0000-000049220000}"/>
    <cellStyle name="40% - 强调文字颜色 1 3" xfId="8818" xr:uid="{00000000-0005-0000-0000-00004A220000}"/>
    <cellStyle name="40% - 强调文字颜色 1 4" xfId="8819" xr:uid="{00000000-0005-0000-0000-00004B220000}"/>
    <cellStyle name="40% - 强调文字颜色 1 5" xfId="8820" xr:uid="{00000000-0005-0000-0000-00004C220000}"/>
    <cellStyle name="40% - 强调文字颜色 2" xfId="8821" xr:uid="{00000000-0005-0000-0000-00004D220000}"/>
    <cellStyle name="40% - 强调文字颜色 2 2" xfId="8822" xr:uid="{00000000-0005-0000-0000-00004E220000}"/>
    <cellStyle name="40% - 强调文字颜色 2 2 2" xfId="8823" xr:uid="{00000000-0005-0000-0000-00004F220000}"/>
    <cellStyle name="40% - 强调文字颜色 2 3" xfId="8824" xr:uid="{00000000-0005-0000-0000-000050220000}"/>
    <cellStyle name="40% - 强调文字颜色 2 4" xfId="8825" xr:uid="{00000000-0005-0000-0000-000051220000}"/>
    <cellStyle name="40% - 强调文字颜色 2 5" xfId="8826" xr:uid="{00000000-0005-0000-0000-000052220000}"/>
    <cellStyle name="40% - 强调文字颜色 3" xfId="8827" xr:uid="{00000000-0005-0000-0000-000053220000}"/>
    <cellStyle name="40% - 强调文字颜色 3 2" xfId="8828" xr:uid="{00000000-0005-0000-0000-000054220000}"/>
    <cellStyle name="40% - 强调文字颜色 3 2 2" xfId="8829" xr:uid="{00000000-0005-0000-0000-000055220000}"/>
    <cellStyle name="40% - 强调文字颜色 3 3" xfId="8830" xr:uid="{00000000-0005-0000-0000-000056220000}"/>
    <cellStyle name="40% - 强调文字颜色 3 4" xfId="8831" xr:uid="{00000000-0005-0000-0000-000057220000}"/>
    <cellStyle name="40% - 强调文字颜色 3 5" xfId="8832" xr:uid="{00000000-0005-0000-0000-000058220000}"/>
    <cellStyle name="40% - 强调文字颜色 4" xfId="8833" xr:uid="{00000000-0005-0000-0000-000059220000}"/>
    <cellStyle name="40% - 强调文字颜色 4 2" xfId="8834" xr:uid="{00000000-0005-0000-0000-00005A220000}"/>
    <cellStyle name="40% - 强调文字颜色 4 2 2" xfId="8835" xr:uid="{00000000-0005-0000-0000-00005B220000}"/>
    <cellStyle name="40% - 强调文字颜色 4 3" xfId="8836" xr:uid="{00000000-0005-0000-0000-00005C220000}"/>
    <cellStyle name="40% - 强调文字颜色 4 4" xfId="8837" xr:uid="{00000000-0005-0000-0000-00005D220000}"/>
    <cellStyle name="40% - 强调文字颜色 4 5" xfId="8838" xr:uid="{00000000-0005-0000-0000-00005E220000}"/>
    <cellStyle name="40% - 强调文字颜色 5" xfId="8839" xr:uid="{00000000-0005-0000-0000-00005F220000}"/>
    <cellStyle name="40% - 强调文字颜色 5 2" xfId="8840" xr:uid="{00000000-0005-0000-0000-000060220000}"/>
    <cellStyle name="40% - 强调文字颜色 5 2 2" xfId="8841" xr:uid="{00000000-0005-0000-0000-000061220000}"/>
    <cellStyle name="40% - 强调文字颜色 5 3" xfId="8842" xr:uid="{00000000-0005-0000-0000-000062220000}"/>
    <cellStyle name="40% - 强调文字颜色 5 4" xfId="8843" xr:uid="{00000000-0005-0000-0000-000063220000}"/>
    <cellStyle name="40% - 强调文字颜色 5 5" xfId="8844" xr:uid="{00000000-0005-0000-0000-000064220000}"/>
    <cellStyle name="40% - 强调文字颜色 6" xfId="8845" xr:uid="{00000000-0005-0000-0000-000065220000}"/>
    <cellStyle name="40% - 强调文字颜色 6 2" xfId="8846" xr:uid="{00000000-0005-0000-0000-000066220000}"/>
    <cellStyle name="40% - 强调文字颜色 6 2 2" xfId="8847" xr:uid="{00000000-0005-0000-0000-000067220000}"/>
    <cellStyle name="40% - 强调文字颜色 6 3" xfId="8848" xr:uid="{00000000-0005-0000-0000-000068220000}"/>
    <cellStyle name="40% - 强调文字颜色 6 4" xfId="8849" xr:uid="{00000000-0005-0000-0000-000069220000}"/>
    <cellStyle name="40% - 强调文字颜色 6 5" xfId="8850" xr:uid="{00000000-0005-0000-0000-00006A220000}"/>
    <cellStyle name="571" xfId="8851" xr:uid="{00000000-0005-0000-0000-00006B220000}"/>
    <cellStyle name="571 2" xfId="8852" xr:uid="{00000000-0005-0000-0000-00006C220000}"/>
    <cellStyle name="60% - ?????? 1" xfId="8853" xr:uid="{00000000-0005-0000-0000-00006D220000}"/>
    <cellStyle name="60% - ?????? 2" xfId="8854" xr:uid="{00000000-0005-0000-0000-00006E220000}"/>
    <cellStyle name="60% - ?????? 3" xfId="8855" xr:uid="{00000000-0005-0000-0000-00006F220000}"/>
    <cellStyle name="60% - ?????? 4" xfId="8856" xr:uid="{00000000-0005-0000-0000-000070220000}"/>
    <cellStyle name="60% - ?????? 5" xfId="8857" xr:uid="{00000000-0005-0000-0000-000071220000}"/>
    <cellStyle name="60% - ?????? 6" xfId="8858" xr:uid="{00000000-0005-0000-0000-000072220000}"/>
    <cellStyle name="60% - Accent1 10" xfId="8859" xr:uid="{00000000-0005-0000-0000-000073220000}"/>
    <cellStyle name="60% - Accent1 11" xfId="8860" xr:uid="{00000000-0005-0000-0000-000074220000}"/>
    <cellStyle name="60% - Accent1 12" xfId="8861" xr:uid="{00000000-0005-0000-0000-000075220000}"/>
    <cellStyle name="60% - Accent1 13" xfId="8862" xr:uid="{00000000-0005-0000-0000-000076220000}"/>
    <cellStyle name="60% - Accent1 14" xfId="8863" xr:uid="{00000000-0005-0000-0000-000077220000}"/>
    <cellStyle name="60% - Accent1 15" xfId="8864" xr:uid="{00000000-0005-0000-0000-000078220000}"/>
    <cellStyle name="60% - Accent1 16" xfId="8865" xr:uid="{00000000-0005-0000-0000-000079220000}"/>
    <cellStyle name="60% - Accent1 17" xfId="8866" xr:uid="{00000000-0005-0000-0000-00007A220000}"/>
    <cellStyle name="60% - Accent1 18" xfId="8867" xr:uid="{00000000-0005-0000-0000-00007B220000}"/>
    <cellStyle name="60% - Accent1 19" xfId="8868" xr:uid="{00000000-0005-0000-0000-00007C220000}"/>
    <cellStyle name="60% - Accent1 2" xfId="8869" xr:uid="{00000000-0005-0000-0000-00007D220000}"/>
    <cellStyle name="60% - Accent1 2 10" xfId="8870" xr:uid="{00000000-0005-0000-0000-00007E220000}"/>
    <cellStyle name="60% - Accent1 2 11" xfId="8871" xr:uid="{00000000-0005-0000-0000-00007F220000}"/>
    <cellStyle name="60% - Accent1 2 12" xfId="8872" xr:uid="{00000000-0005-0000-0000-000080220000}"/>
    <cellStyle name="60% - Accent1 2 13" xfId="8873" xr:uid="{00000000-0005-0000-0000-000081220000}"/>
    <cellStyle name="60% - Accent1 2 2" xfId="8874" xr:uid="{00000000-0005-0000-0000-000082220000}"/>
    <cellStyle name="60% - Accent1 2 2 2" xfId="8875" xr:uid="{00000000-0005-0000-0000-000083220000}"/>
    <cellStyle name="60% - Accent1 2 3" xfId="8876" xr:uid="{00000000-0005-0000-0000-000084220000}"/>
    <cellStyle name="60% - Accent1 2 3 2" xfId="8877" xr:uid="{00000000-0005-0000-0000-000085220000}"/>
    <cellStyle name="60% - Accent1 2 4" xfId="8878" xr:uid="{00000000-0005-0000-0000-000086220000}"/>
    <cellStyle name="60% - Accent1 2 4 2" xfId="8879" xr:uid="{00000000-0005-0000-0000-000087220000}"/>
    <cellStyle name="60% - Accent1 2 5" xfId="8880" xr:uid="{00000000-0005-0000-0000-000088220000}"/>
    <cellStyle name="60% - Accent1 2 5 2" xfId="8881" xr:uid="{00000000-0005-0000-0000-000089220000}"/>
    <cellStyle name="60% - Accent1 2 6" xfId="8882" xr:uid="{00000000-0005-0000-0000-00008A220000}"/>
    <cellStyle name="60% - Accent1 2 7" xfId="8883" xr:uid="{00000000-0005-0000-0000-00008B220000}"/>
    <cellStyle name="60% - Accent1 2 8" xfId="8884" xr:uid="{00000000-0005-0000-0000-00008C220000}"/>
    <cellStyle name="60% - Accent1 2 9" xfId="8885" xr:uid="{00000000-0005-0000-0000-00008D220000}"/>
    <cellStyle name="60% - Accent1 2_AppendixA1_V2 1 Unprotected MS 95 (2) (2)" xfId="8886" xr:uid="{00000000-0005-0000-0000-00008E220000}"/>
    <cellStyle name="60% - Accent1 20" xfId="8887" xr:uid="{00000000-0005-0000-0000-00008F220000}"/>
    <cellStyle name="60% - Accent1 21" xfId="8888" xr:uid="{00000000-0005-0000-0000-000090220000}"/>
    <cellStyle name="60% - Accent1 22" xfId="8889" xr:uid="{00000000-0005-0000-0000-000091220000}"/>
    <cellStyle name="60% - Accent1 23" xfId="8890" xr:uid="{00000000-0005-0000-0000-000092220000}"/>
    <cellStyle name="60% - Accent1 24" xfId="8891" xr:uid="{00000000-0005-0000-0000-000093220000}"/>
    <cellStyle name="60% - Accent1 25" xfId="8892" xr:uid="{00000000-0005-0000-0000-000094220000}"/>
    <cellStyle name="60% - Accent1 26" xfId="8893" xr:uid="{00000000-0005-0000-0000-000095220000}"/>
    <cellStyle name="60% - Accent1 27" xfId="8894" xr:uid="{00000000-0005-0000-0000-000096220000}"/>
    <cellStyle name="60% - Accent1 27 2" xfId="8895" xr:uid="{00000000-0005-0000-0000-000097220000}"/>
    <cellStyle name="60% - Accent1 27_AppendixA1_V2 1 Unprotected MS 95 (2) (2)" xfId="8896" xr:uid="{00000000-0005-0000-0000-000098220000}"/>
    <cellStyle name="60% - Accent1 28" xfId="8897" xr:uid="{00000000-0005-0000-0000-000099220000}"/>
    <cellStyle name="60% - Accent1 29" xfId="8898" xr:uid="{00000000-0005-0000-0000-00009A220000}"/>
    <cellStyle name="60% - Accent1 3" xfId="8899" xr:uid="{00000000-0005-0000-0000-00009B220000}"/>
    <cellStyle name="60% - Accent1 3 10" xfId="8900" xr:uid="{00000000-0005-0000-0000-00009C220000}"/>
    <cellStyle name="60% - Accent1 3 11" xfId="8901" xr:uid="{00000000-0005-0000-0000-00009D220000}"/>
    <cellStyle name="60% - Accent1 3 12" xfId="8902" xr:uid="{00000000-0005-0000-0000-00009E220000}"/>
    <cellStyle name="60% - Accent1 3 13" xfId="8903" xr:uid="{00000000-0005-0000-0000-00009F220000}"/>
    <cellStyle name="60% - Accent1 3 2" xfId="8904" xr:uid="{00000000-0005-0000-0000-0000A0220000}"/>
    <cellStyle name="60% - Accent1 3 2 2" xfId="8905" xr:uid="{00000000-0005-0000-0000-0000A1220000}"/>
    <cellStyle name="60% - Accent1 3 3" xfId="8906" xr:uid="{00000000-0005-0000-0000-0000A2220000}"/>
    <cellStyle name="60% - Accent1 3 3 2" xfId="8907" xr:uid="{00000000-0005-0000-0000-0000A3220000}"/>
    <cellStyle name="60% - Accent1 3 4" xfId="8908" xr:uid="{00000000-0005-0000-0000-0000A4220000}"/>
    <cellStyle name="60% - Accent1 3 4 2" xfId="8909" xr:uid="{00000000-0005-0000-0000-0000A5220000}"/>
    <cellStyle name="60% - Accent1 3 5" xfId="8910" xr:uid="{00000000-0005-0000-0000-0000A6220000}"/>
    <cellStyle name="60% - Accent1 3 5 2" xfId="8911" xr:uid="{00000000-0005-0000-0000-0000A7220000}"/>
    <cellStyle name="60% - Accent1 3 6" xfId="8912" xr:uid="{00000000-0005-0000-0000-0000A8220000}"/>
    <cellStyle name="60% - Accent1 3 7" xfId="8913" xr:uid="{00000000-0005-0000-0000-0000A9220000}"/>
    <cellStyle name="60% - Accent1 3 8" xfId="8914" xr:uid="{00000000-0005-0000-0000-0000AA220000}"/>
    <cellStyle name="60% - Accent1 3 9" xfId="8915" xr:uid="{00000000-0005-0000-0000-0000AB220000}"/>
    <cellStyle name="60% - Accent1 3_AppendixA1_V2 1 Unprotected MS 95 (2) (2)" xfId="8916" xr:uid="{00000000-0005-0000-0000-0000AC220000}"/>
    <cellStyle name="60% - Accent1 30" xfId="8917" xr:uid="{00000000-0005-0000-0000-0000AD220000}"/>
    <cellStyle name="60% - Accent1 31" xfId="8918" xr:uid="{00000000-0005-0000-0000-0000AE220000}"/>
    <cellStyle name="60% - Accent1 32" xfId="8919" xr:uid="{00000000-0005-0000-0000-0000AF220000}"/>
    <cellStyle name="60% - Accent1 33" xfId="8920" xr:uid="{00000000-0005-0000-0000-0000B0220000}"/>
    <cellStyle name="60% - Accent1 34" xfId="8921" xr:uid="{00000000-0005-0000-0000-0000B1220000}"/>
    <cellStyle name="60% - Accent1 4" xfId="8922" xr:uid="{00000000-0005-0000-0000-0000B2220000}"/>
    <cellStyle name="60% - Accent1 4 10" xfId="8923" xr:uid="{00000000-0005-0000-0000-0000B3220000}"/>
    <cellStyle name="60% - Accent1 4 11" xfId="8924" xr:uid="{00000000-0005-0000-0000-0000B4220000}"/>
    <cellStyle name="60% - Accent1 4 12" xfId="8925" xr:uid="{00000000-0005-0000-0000-0000B5220000}"/>
    <cellStyle name="60% - Accent1 4 13" xfId="8926" xr:uid="{00000000-0005-0000-0000-0000B6220000}"/>
    <cellStyle name="60% - Accent1 4 2" xfId="8927" xr:uid="{00000000-0005-0000-0000-0000B7220000}"/>
    <cellStyle name="60% - Accent1 4 3" xfId="8928" xr:uid="{00000000-0005-0000-0000-0000B8220000}"/>
    <cellStyle name="60% - Accent1 4 4" xfId="8929" xr:uid="{00000000-0005-0000-0000-0000B9220000}"/>
    <cellStyle name="60% - Accent1 4 5" xfId="8930" xr:uid="{00000000-0005-0000-0000-0000BA220000}"/>
    <cellStyle name="60% - Accent1 4 6" xfId="8931" xr:uid="{00000000-0005-0000-0000-0000BB220000}"/>
    <cellStyle name="60% - Accent1 4 7" xfId="8932" xr:uid="{00000000-0005-0000-0000-0000BC220000}"/>
    <cellStyle name="60% - Accent1 4 8" xfId="8933" xr:uid="{00000000-0005-0000-0000-0000BD220000}"/>
    <cellStyle name="60% - Accent1 4 9" xfId="8934" xr:uid="{00000000-0005-0000-0000-0000BE220000}"/>
    <cellStyle name="60% - Accent1 4_AppendixA1_V2 1 Unprotected MS 95 (2) (2)" xfId="8935" xr:uid="{00000000-0005-0000-0000-0000BF220000}"/>
    <cellStyle name="60% - Accent1 5" xfId="8936" xr:uid="{00000000-0005-0000-0000-0000C0220000}"/>
    <cellStyle name="60% - Accent1 5 10" xfId="8937" xr:uid="{00000000-0005-0000-0000-0000C1220000}"/>
    <cellStyle name="60% - Accent1 5 11" xfId="8938" xr:uid="{00000000-0005-0000-0000-0000C2220000}"/>
    <cellStyle name="60% - Accent1 5 12" xfId="8939" xr:uid="{00000000-0005-0000-0000-0000C3220000}"/>
    <cellStyle name="60% - Accent1 5 13" xfId="8940" xr:uid="{00000000-0005-0000-0000-0000C4220000}"/>
    <cellStyle name="60% - Accent1 5 2" xfId="8941" xr:uid="{00000000-0005-0000-0000-0000C5220000}"/>
    <cellStyle name="60% - Accent1 5 3" xfId="8942" xr:uid="{00000000-0005-0000-0000-0000C6220000}"/>
    <cellStyle name="60% - Accent1 5 4" xfId="8943" xr:uid="{00000000-0005-0000-0000-0000C7220000}"/>
    <cellStyle name="60% - Accent1 5 5" xfId="8944" xr:uid="{00000000-0005-0000-0000-0000C8220000}"/>
    <cellStyle name="60% - Accent1 5 6" xfId="8945" xr:uid="{00000000-0005-0000-0000-0000C9220000}"/>
    <cellStyle name="60% - Accent1 5 7" xfId="8946" xr:uid="{00000000-0005-0000-0000-0000CA220000}"/>
    <cellStyle name="60% - Accent1 5 8" xfId="8947" xr:uid="{00000000-0005-0000-0000-0000CB220000}"/>
    <cellStyle name="60% - Accent1 5 9" xfId="8948" xr:uid="{00000000-0005-0000-0000-0000CC220000}"/>
    <cellStyle name="60% - Accent1 5_AppendixA1_V2 1 Unprotected MS 95 (2) (2)" xfId="8949" xr:uid="{00000000-0005-0000-0000-0000CD220000}"/>
    <cellStyle name="60% - Accent1 6" xfId="8950" xr:uid="{00000000-0005-0000-0000-0000CE220000}"/>
    <cellStyle name="60% - Accent1 6 10" xfId="8951" xr:uid="{00000000-0005-0000-0000-0000CF220000}"/>
    <cellStyle name="60% - Accent1 6 11" xfId="8952" xr:uid="{00000000-0005-0000-0000-0000D0220000}"/>
    <cellStyle name="60% - Accent1 6 12" xfId="8953" xr:uid="{00000000-0005-0000-0000-0000D1220000}"/>
    <cellStyle name="60% - Accent1 6 13" xfId="8954" xr:uid="{00000000-0005-0000-0000-0000D2220000}"/>
    <cellStyle name="60% - Accent1 6 2" xfId="8955" xr:uid="{00000000-0005-0000-0000-0000D3220000}"/>
    <cellStyle name="60% - Accent1 6 3" xfId="8956" xr:uid="{00000000-0005-0000-0000-0000D4220000}"/>
    <cellStyle name="60% - Accent1 6 4" xfId="8957" xr:uid="{00000000-0005-0000-0000-0000D5220000}"/>
    <cellStyle name="60% - Accent1 6 5" xfId="8958" xr:uid="{00000000-0005-0000-0000-0000D6220000}"/>
    <cellStyle name="60% - Accent1 6 6" xfId="8959" xr:uid="{00000000-0005-0000-0000-0000D7220000}"/>
    <cellStyle name="60% - Accent1 6 7" xfId="8960" xr:uid="{00000000-0005-0000-0000-0000D8220000}"/>
    <cellStyle name="60% - Accent1 6 8" xfId="8961" xr:uid="{00000000-0005-0000-0000-0000D9220000}"/>
    <cellStyle name="60% - Accent1 6 9" xfId="8962" xr:uid="{00000000-0005-0000-0000-0000DA220000}"/>
    <cellStyle name="60% - Accent1 6_AppendixA1_V2 1 Unprotected MS 95 (2) (2)" xfId="8963" xr:uid="{00000000-0005-0000-0000-0000DB220000}"/>
    <cellStyle name="60% - Accent1 7" xfId="8964" xr:uid="{00000000-0005-0000-0000-0000DC220000}"/>
    <cellStyle name="60% - Accent1 7 10" xfId="8965" xr:uid="{00000000-0005-0000-0000-0000DD220000}"/>
    <cellStyle name="60% - Accent1 7 11" xfId="8966" xr:uid="{00000000-0005-0000-0000-0000DE220000}"/>
    <cellStyle name="60% - Accent1 7 12" xfId="8967" xr:uid="{00000000-0005-0000-0000-0000DF220000}"/>
    <cellStyle name="60% - Accent1 7 13" xfId="8968" xr:uid="{00000000-0005-0000-0000-0000E0220000}"/>
    <cellStyle name="60% - Accent1 7 2" xfId="8969" xr:uid="{00000000-0005-0000-0000-0000E1220000}"/>
    <cellStyle name="60% - Accent1 7 3" xfId="8970" xr:uid="{00000000-0005-0000-0000-0000E2220000}"/>
    <cellStyle name="60% - Accent1 7 4" xfId="8971" xr:uid="{00000000-0005-0000-0000-0000E3220000}"/>
    <cellStyle name="60% - Accent1 7 5" xfId="8972" xr:uid="{00000000-0005-0000-0000-0000E4220000}"/>
    <cellStyle name="60% - Accent1 7 6" xfId="8973" xr:uid="{00000000-0005-0000-0000-0000E5220000}"/>
    <cellStyle name="60% - Accent1 7 7" xfId="8974" xr:uid="{00000000-0005-0000-0000-0000E6220000}"/>
    <cellStyle name="60% - Accent1 7 8" xfId="8975" xr:uid="{00000000-0005-0000-0000-0000E7220000}"/>
    <cellStyle name="60% - Accent1 7 9" xfId="8976" xr:uid="{00000000-0005-0000-0000-0000E8220000}"/>
    <cellStyle name="60% - Accent1 7_AppendixA1_V2 1 Unprotected MS 95 (2) (2)" xfId="8977" xr:uid="{00000000-0005-0000-0000-0000E9220000}"/>
    <cellStyle name="60% - Accent1 8" xfId="8978" xr:uid="{00000000-0005-0000-0000-0000EA220000}"/>
    <cellStyle name="60% - Accent1 9" xfId="8979" xr:uid="{00000000-0005-0000-0000-0000EB220000}"/>
    <cellStyle name="60% - Accent2 10" xfId="8980" xr:uid="{00000000-0005-0000-0000-0000EC220000}"/>
    <cellStyle name="60% - Accent2 11" xfId="8981" xr:uid="{00000000-0005-0000-0000-0000ED220000}"/>
    <cellStyle name="60% - Accent2 12" xfId="8982" xr:uid="{00000000-0005-0000-0000-0000EE220000}"/>
    <cellStyle name="60% - Accent2 13" xfId="8983" xr:uid="{00000000-0005-0000-0000-0000EF220000}"/>
    <cellStyle name="60% - Accent2 14" xfId="8984" xr:uid="{00000000-0005-0000-0000-0000F0220000}"/>
    <cellStyle name="60% - Accent2 15" xfId="8985" xr:uid="{00000000-0005-0000-0000-0000F1220000}"/>
    <cellStyle name="60% - Accent2 16" xfId="8986" xr:uid="{00000000-0005-0000-0000-0000F2220000}"/>
    <cellStyle name="60% - Accent2 17" xfId="8987" xr:uid="{00000000-0005-0000-0000-0000F3220000}"/>
    <cellStyle name="60% - Accent2 18" xfId="8988" xr:uid="{00000000-0005-0000-0000-0000F4220000}"/>
    <cellStyle name="60% - Accent2 19" xfId="8989" xr:uid="{00000000-0005-0000-0000-0000F5220000}"/>
    <cellStyle name="60% - Accent2 2" xfId="8990" xr:uid="{00000000-0005-0000-0000-0000F6220000}"/>
    <cellStyle name="60% - Accent2 2 10" xfId="8991" xr:uid="{00000000-0005-0000-0000-0000F7220000}"/>
    <cellStyle name="60% - Accent2 2 11" xfId="8992" xr:uid="{00000000-0005-0000-0000-0000F8220000}"/>
    <cellStyle name="60% - Accent2 2 12" xfId="8993" xr:uid="{00000000-0005-0000-0000-0000F9220000}"/>
    <cellStyle name="60% - Accent2 2 13" xfId="8994" xr:uid="{00000000-0005-0000-0000-0000FA220000}"/>
    <cellStyle name="60% - Accent2 2 2" xfId="8995" xr:uid="{00000000-0005-0000-0000-0000FB220000}"/>
    <cellStyle name="60% - Accent2 2 2 2" xfId="8996" xr:uid="{00000000-0005-0000-0000-0000FC220000}"/>
    <cellStyle name="60% - Accent2 2 3" xfId="8997" xr:uid="{00000000-0005-0000-0000-0000FD220000}"/>
    <cellStyle name="60% - Accent2 2 3 2" xfId="8998" xr:uid="{00000000-0005-0000-0000-0000FE220000}"/>
    <cellStyle name="60% - Accent2 2 4" xfId="8999" xr:uid="{00000000-0005-0000-0000-0000FF220000}"/>
    <cellStyle name="60% - Accent2 2 4 2" xfId="9000" xr:uid="{00000000-0005-0000-0000-000000230000}"/>
    <cellStyle name="60% - Accent2 2 5" xfId="9001" xr:uid="{00000000-0005-0000-0000-000001230000}"/>
    <cellStyle name="60% - Accent2 2 5 2" xfId="9002" xr:uid="{00000000-0005-0000-0000-000002230000}"/>
    <cellStyle name="60% - Accent2 2 6" xfId="9003" xr:uid="{00000000-0005-0000-0000-000003230000}"/>
    <cellStyle name="60% - Accent2 2 7" xfId="9004" xr:uid="{00000000-0005-0000-0000-000004230000}"/>
    <cellStyle name="60% - Accent2 2 8" xfId="9005" xr:uid="{00000000-0005-0000-0000-000005230000}"/>
    <cellStyle name="60% - Accent2 2 9" xfId="9006" xr:uid="{00000000-0005-0000-0000-000006230000}"/>
    <cellStyle name="60% - Accent2 2_wimax" xfId="9007" xr:uid="{00000000-0005-0000-0000-000007230000}"/>
    <cellStyle name="60% - Accent2 20" xfId="9008" xr:uid="{00000000-0005-0000-0000-000008230000}"/>
    <cellStyle name="60% - Accent2 21" xfId="9009" xr:uid="{00000000-0005-0000-0000-000009230000}"/>
    <cellStyle name="60% - Accent2 22" xfId="9010" xr:uid="{00000000-0005-0000-0000-00000A230000}"/>
    <cellStyle name="60% - Accent2 23" xfId="9011" xr:uid="{00000000-0005-0000-0000-00000B230000}"/>
    <cellStyle name="60% - Accent2 24" xfId="9012" xr:uid="{00000000-0005-0000-0000-00000C230000}"/>
    <cellStyle name="60% - Accent2 25" xfId="9013" xr:uid="{00000000-0005-0000-0000-00000D230000}"/>
    <cellStyle name="60% - Accent2 26" xfId="9014" xr:uid="{00000000-0005-0000-0000-00000E230000}"/>
    <cellStyle name="60% - Accent2 27" xfId="9015" xr:uid="{00000000-0005-0000-0000-00000F230000}"/>
    <cellStyle name="60% - Accent2 27 2" xfId="9016" xr:uid="{00000000-0005-0000-0000-000010230000}"/>
    <cellStyle name="60% - Accent2 28" xfId="9017" xr:uid="{00000000-0005-0000-0000-000011230000}"/>
    <cellStyle name="60% - Accent2 29" xfId="9018" xr:uid="{00000000-0005-0000-0000-000012230000}"/>
    <cellStyle name="60% - Accent2 3" xfId="9019" xr:uid="{00000000-0005-0000-0000-000013230000}"/>
    <cellStyle name="60% - Accent2 3 10" xfId="9020" xr:uid="{00000000-0005-0000-0000-000014230000}"/>
    <cellStyle name="60% - Accent2 3 11" xfId="9021" xr:uid="{00000000-0005-0000-0000-000015230000}"/>
    <cellStyle name="60% - Accent2 3 12" xfId="9022" xr:uid="{00000000-0005-0000-0000-000016230000}"/>
    <cellStyle name="60% - Accent2 3 13" xfId="9023" xr:uid="{00000000-0005-0000-0000-000017230000}"/>
    <cellStyle name="60% - Accent2 3 2" xfId="9024" xr:uid="{00000000-0005-0000-0000-000018230000}"/>
    <cellStyle name="60% - Accent2 3 2 2" xfId="9025" xr:uid="{00000000-0005-0000-0000-000019230000}"/>
    <cellStyle name="60% - Accent2 3 3" xfId="9026" xr:uid="{00000000-0005-0000-0000-00001A230000}"/>
    <cellStyle name="60% - Accent2 3 3 2" xfId="9027" xr:uid="{00000000-0005-0000-0000-00001B230000}"/>
    <cellStyle name="60% - Accent2 3 4" xfId="9028" xr:uid="{00000000-0005-0000-0000-00001C230000}"/>
    <cellStyle name="60% - Accent2 3 4 2" xfId="9029" xr:uid="{00000000-0005-0000-0000-00001D230000}"/>
    <cellStyle name="60% - Accent2 3 5" xfId="9030" xr:uid="{00000000-0005-0000-0000-00001E230000}"/>
    <cellStyle name="60% - Accent2 3 5 2" xfId="9031" xr:uid="{00000000-0005-0000-0000-00001F230000}"/>
    <cellStyle name="60% - Accent2 3 6" xfId="9032" xr:uid="{00000000-0005-0000-0000-000020230000}"/>
    <cellStyle name="60% - Accent2 3 7" xfId="9033" xr:uid="{00000000-0005-0000-0000-000021230000}"/>
    <cellStyle name="60% - Accent2 3 8" xfId="9034" xr:uid="{00000000-0005-0000-0000-000022230000}"/>
    <cellStyle name="60% - Accent2 3 9" xfId="9035" xr:uid="{00000000-0005-0000-0000-000023230000}"/>
    <cellStyle name="60% - Accent2 3_wimax" xfId="9036" xr:uid="{00000000-0005-0000-0000-000024230000}"/>
    <cellStyle name="60% - Accent2 30" xfId="9037" xr:uid="{00000000-0005-0000-0000-000025230000}"/>
    <cellStyle name="60% - Accent2 31" xfId="9038" xr:uid="{00000000-0005-0000-0000-000026230000}"/>
    <cellStyle name="60% - Accent2 32" xfId="9039" xr:uid="{00000000-0005-0000-0000-000027230000}"/>
    <cellStyle name="60% - Accent2 33" xfId="9040" xr:uid="{00000000-0005-0000-0000-000028230000}"/>
    <cellStyle name="60% - Accent2 34" xfId="9041" xr:uid="{00000000-0005-0000-0000-000029230000}"/>
    <cellStyle name="60% - Accent2 4" xfId="9042" xr:uid="{00000000-0005-0000-0000-00002A230000}"/>
    <cellStyle name="60% - Accent2 4 10" xfId="9043" xr:uid="{00000000-0005-0000-0000-00002B230000}"/>
    <cellStyle name="60% - Accent2 4 11" xfId="9044" xr:uid="{00000000-0005-0000-0000-00002C230000}"/>
    <cellStyle name="60% - Accent2 4 12" xfId="9045" xr:uid="{00000000-0005-0000-0000-00002D230000}"/>
    <cellStyle name="60% - Accent2 4 13" xfId="9046" xr:uid="{00000000-0005-0000-0000-00002E230000}"/>
    <cellStyle name="60% - Accent2 4 2" xfId="9047" xr:uid="{00000000-0005-0000-0000-00002F230000}"/>
    <cellStyle name="60% - Accent2 4 3" xfId="9048" xr:uid="{00000000-0005-0000-0000-000030230000}"/>
    <cellStyle name="60% - Accent2 4 4" xfId="9049" xr:uid="{00000000-0005-0000-0000-000031230000}"/>
    <cellStyle name="60% - Accent2 4 5" xfId="9050" xr:uid="{00000000-0005-0000-0000-000032230000}"/>
    <cellStyle name="60% - Accent2 4 6" xfId="9051" xr:uid="{00000000-0005-0000-0000-000033230000}"/>
    <cellStyle name="60% - Accent2 4 7" xfId="9052" xr:uid="{00000000-0005-0000-0000-000034230000}"/>
    <cellStyle name="60% - Accent2 4 8" xfId="9053" xr:uid="{00000000-0005-0000-0000-000035230000}"/>
    <cellStyle name="60% - Accent2 4 9" xfId="9054" xr:uid="{00000000-0005-0000-0000-000036230000}"/>
    <cellStyle name="60% - Accent2 4_wimax" xfId="9055" xr:uid="{00000000-0005-0000-0000-000037230000}"/>
    <cellStyle name="60% - Accent2 5" xfId="9056" xr:uid="{00000000-0005-0000-0000-000038230000}"/>
    <cellStyle name="60% - Accent2 5 10" xfId="9057" xr:uid="{00000000-0005-0000-0000-000039230000}"/>
    <cellStyle name="60% - Accent2 5 11" xfId="9058" xr:uid="{00000000-0005-0000-0000-00003A230000}"/>
    <cellStyle name="60% - Accent2 5 12" xfId="9059" xr:uid="{00000000-0005-0000-0000-00003B230000}"/>
    <cellStyle name="60% - Accent2 5 13" xfId="9060" xr:uid="{00000000-0005-0000-0000-00003C230000}"/>
    <cellStyle name="60% - Accent2 5 2" xfId="9061" xr:uid="{00000000-0005-0000-0000-00003D230000}"/>
    <cellStyle name="60% - Accent2 5 3" xfId="9062" xr:uid="{00000000-0005-0000-0000-00003E230000}"/>
    <cellStyle name="60% - Accent2 5 4" xfId="9063" xr:uid="{00000000-0005-0000-0000-00003F230000}"/>
    <cellStyle name="60% - Accent2 5 5" xfId="9064" xr:uid="{00000000-0005-0000-0000-000040230000}"/>
    <cellStyle name="60% - Accent2 5 6" xfId="9065" xr:uid="{00000000-0005-0000-0000-000041230000}"/>
    <cellStyle name="60% - Accent2 5 7" xfId="9066" xr:uid="{00000000-0005-0000-0000-000042230000}"/>
    <cellStyle name="60% - Accent2 5 8" xfId="9067" xr:uid="{00000000-0005-0000-0000-000043230000}"/>
    <cellStyle name="60% - Accent2 5 9" xfId="9068" xr:uid="{00000000-0005-0000-0000-000044230000}"/>
    <cellStyle name="60% - Accent2 5_wimax" xfId="9069" xr:uid="{00000000-0005-0000-0000-000045230000}"/>
    <cellStyle name="60% - Accent2 6" xfId="9070" xr:uid="{00000000-0005-0000-0000-000046230000}"/>
    <cellStyle name="60% - Accent2 6 10" xfId="9071" xr:uid="{00000000-0005-0000-0000-000047230000}"/>
    <cellStyle name="60% - Accent2 6 11" xfId="9072" xr:uid="{00000000-0005-0000-0000-000048230000}"/>
    <cellStyle name="60% - Accent2 6 12" xfId="9073" xr:uid="{00000000-0005-0000-0000-000049230000}"/>
    <cellStyle name="60% - Accent2 6 13" xfId="9074" xr:uid="{00000000-0005-0000-0000-00004A230000}"/>
    <cellStyle name="60% - Accent2 6 2" xfId="9075" xr:uid="{00000000-0005-0000-0000-00004B230000}"/>
    <cellStyle name="60% - Accent2 6 3" xfId="9076" xr:uid="{00000000-0005-0000-0000-00004C230000}"/>
    <cellStyle name="60% - Accent2 6 4" xfId="9077" xr:uid="{00000000-0005-0000-0000-00004D230000}"/>
    <cellStyle name="60% - Accent2 6 5" xfId="9078" xr:uid="{00000000-0005-0000-0000-00004E230000}"/>
    <cellStyle name="60% - Accent2 6 6" xfId="9079" xr:uid="{00000000-0005-0000-0000-00004F230000}"/>
    <cellStyle name="60% - Accent2 6 7" xfId="9080" xr:uid="{00000000-0005-0000-0000-000050230000}"/>
    <cellStyle name="60% - Accent2 6 8" xfId="9081" xr:uid="{00000000-0005-0000-0000-000051230000}"/>
    <cellStyle name="60% - Accent2 6 9" xfId="9082" xr:uid="{00000000-0005-0000-0000-000052230000}"/>
    <cellStyle name="60% - Accent2 7" xfId="9083" xr:uid="{00000000-0005-0000-0000-000053230000}"/>
    <cellStyle name="60% - Accent2 7 10" xfId="9084" xr:uid="{00000000-0005-0000-0000-000054230000}"/>
    <cellStyle name="60% - Accent2 7 11" xfId="9085" xr:uid="{00000000-0005-0000-0000-000055230000}"/>
    <cellStyle name="60% - Accent2 7 12" xfId="9086" xr:uid="{00000000-0005-0000-0000-000056230000}"/>
    <cellStyle name="60% - Accent2 7 13" xfId="9087" xr:uid="{00000000-0005-0000-0000-000057230000}"/>
    <cellStyle name="60% - Accent2 7 2" xfId="9088" xr:uid="{00000000-0005-0000-0000-000058230000}"/>
    <cellStyle name="60% - Accent2 7 3" xfId="9089" xr:uid="{00000000-0005-0000-0000-000059230000}"/>
    <cellStyle name="60% - Accent2 7 4" xfId="9090" xr:uid="{00000000-0005-0000-0000-00005A230000}"/>
    <cellStyle name="60% - Accent2 7 5" xfId="9091" xr:uid="{00000000-0005-0000-0000-00005B230000}"/>
    <cellStyle name="60% - Accent2 7 6" xfId="9092" xr:uid="{00000000-0005-0000-0000-00005C230000}"/>
    <cellStyle name="60% - Accent2 7 7" xfId="9093" xr:uid="{00000000-0005-0000-0000-00005D230000}"/>
    <cellStyle name="60% - Accent2 7 8" xfId="9094" xr:uid="{00000000-0005-0000-0000-00005E230000}"/>
    <cellStyle name="60% - Accent2 7 9" xfId="9095" xr:uid="{00000000-0005-0000-0000-00005F230000}"/>
    <cellStyle name="60% - Accent2 8" xfId="9096" xr:uid="{00000000-0005-0000-0000-000060230000}"/>
    <cellStyle name="60% - Accent2 9" xfId="9097" xr:uid="{00000000-0005-0000-0000-000061230000}"/>
    <cellStyle name="60% - Accent3 10" xfId="9098" xr:uid="{00000000-0005-0000-0000-000062230000}"/>
    <cellStyle name="60% - Accent3 11" xfId="9099" xr:uid="{00000000-0005-0000-0000-000063230000}"/>
    <cellStyle name="60% - Accent3 12" xfId="9100" xr:uid="{00000000-0005-0000-0000-000064230000}"/>
    <cellStyle name="60% - Accent3 13" xfId="9101" xr:uid="{00000000-0005-0000-0000-000065230000}"/>
    <cellStyle name="60% - Accent3 14" xfId="9102" xr:uid="{00000000-0005-0000-0000-000066230000}"/>
    <cellStyle name="60% - Accent3 15" xfId="9103" xr:uid="{00000000-0005-0000-0000-000067230000}"/>
    <cellStyle name="60% - Accent3 16" xfId="9104" xr:uid="{00000000-0005-0000-0000-000068230000}"/>
    <cellStyle name="60% - Accent3 17" xfId="9105" xr:uid="{00000000-0005-0000-0000-000069230000}"/>
    <cellStyle name="60% - Accent3 18" xfId="9106" xr:uid="{00000000-0005-0000-0000-00006A230000}"/>
    <cellStyle name="60% - Accent3 19" xfId="9107" xr:uid="{00000000-0005-0000-0000-00006B230000}"/>
    <cellStyle name="60% - Accent3 2" xfId="9108" xr:uid="{00000000-0005-0000-0000-00006C230000}"/>
    <cellStyle name="60% - Accent3 2 10" xfId="9109" xr:uid="{00000000-0005-0000-0000-00006D230000}"/>
    <cellStyle name="60% - Accent3 2 11" xfId="9110" xr:uid="{00000000-0005-0000-0000-00006E230000}"/>
    <cellStyle name="60% - Accent3 2 12" xfId="9111" xr:uid="{00000000-0005-0000-0000-00006F230000}"/>
    <cellStyle name="60% - Accent3 2 13" xfId="9112" xr:uid="{00000000-0005-0000-0000-000070230000}"/>
    <cellStyle name="60% - Accent3 2 2" xfId="9113" xr:uid="{00000000-0005-0000-0000-000071230000}"/>
    <cellStyle name="60% - Accent3 2 2 2" xfId="9114" xr:uid="{00000000-0005-0000-0000-000072230000}"/>
    <cellStyle name="60% - Accent3 2 3" xfId="9115" xr:uid="{00000000-0005-0000-0000-000073230000}"/>
    <cellStyle name="60% - Accent3 2 3 2" xfId="9116" xr:uid="{00000000-0005-0000-0000-000074230000}"/>
    <cellStyle name="60% - Accent3 2 4" xfId="9117" xr:uid="{00000000-0005-0000-0000-000075230000}"/>
    <cellStyle name="60% - Accent3 2 4 2" xfId="9118" xr:uid="{00000000-0005-0000-0000-000076230000}"/>
    <cellStyle name="60% - Accent3 2 5" xfId="9119" xr:uid="{00000000-0005-0000-0000-000077230000}"/>
    <cellStyle name="60% - Accent3 2 5 2" xfId="9120" xr:uid="{00000000-0005-0000-0000-000078230000}"/>
    <cellStyle name="60% - Accent3 2 6" xfId="9121" xr:uid="{00000000-0005-0000-0000-000079230000}"/>
    <cellStyle name="60% - Accent3 2 7" xfId="9122" xr:uid="{00000000-0005-0000-0000-00007A230000}"/>
    <cellStyle name="60% - Accent3 2 8" xfId="9123" xr:uid="{00000000-0005-0000-0000-00007B230000}"/>
    <cellStyle name="60% - Accent3 2 9" xfId="9124" xr:uid="{00000000-0005-0000-0000-00007C230000}"/>
    <cellStyle name="60% - Accent3 2_wimax" xfId="9125" xr:uid="{00000000-0005-0000-0000-00007D230000}"/>
    <cellStyle name="60% - Accent3 20" xfId="9126" xr:uid="{00000000-0005-0000-0000-00007E230000}"/>
    <cellStyle name="60% - Accent3 21" xfId="9127" xr:uid="{00000000-0005-0000-0000-00007F230000}"/>
    <cellStyle name="60% - Accent3 22" xfId="9128" xr:uid="{00000000-0005-0000-0000-000080230000}"/>
    <cellStyle name="60% - Accent3 23" xfId="9129" xr:uid="{00000000-0005-0000-0000-000081230000}"/>
    <cellStyle name="60% - Accent3 24" xfId="9130" xr:uid="{00000000-0005-0000-0000-000082230000}"/>
    <cellStyle name="60% - Accent3 25" xfId="9131" xr:uid="{00000000-0005-0000-0000-000083230000}"/>
    <cellStyle name="60% - Accent3 26" xfId="9132" xr:uid="{00000000-0005-0000-0000-000084230000}"/>
    <cellStyle name="60% - Accent3 27" xfId="9133" xr:uid="{00000000-0005-0000-0000-000085230000}"/>
    <cellStyle name="60% - Accent3 27 2" xfId="9134" xr:uid="{00000000-0005-0000-0000-000086230000}"/>
    <cellStyle name="60% - Accent3 28" xfId="9135" xr:uid="{00000000-0005-0000-0000-000087230000}"/>
    <cellStyle name="60% - Accent3 29" xfId="9136" xr:uid="{00000000-0005-0000-0000-000088230000}"/>
    <cellStyle name="60% - Accent3 3" xfId="9137" xr:uid="{00000000-0005-0000-0000-000089230000}"/>
    <cellStyle name="60% - Accent3 3 10" xfId="9138" xr:uid="{00000000-0005-0000-0000-00008A230000}"/>
    <cellStyle name="60% - Accent3 3 11" xfId="9139" xr:uid="{00000000-0005-0000-0000-00008B230000}"/>
    <cellStyle name="60% - Accent3 3 12" xfId="9140" xr:uid="{00000000-0005-0000-0000-00008C230000}"/>
    <cellStyle name="60% - Accent3 3 13" xfId="9141" xr:uid="{00000000-0005-0000-0000-00008D230000}"/>
    <cellStyle name="60% - Accent3 3 2" xfId="9142" xr:uid="{00000000-0005-0000-0000-00008E230000}"/>
    <cellStyle name="60% - Accent3 3 2 2" xfId="9143" xr:uid="{00000000-0005-0000-0000-00008F230000}"/>
    <cellStyle name="60% - Accent3 3 3" xfId="9144" xr:uid="{00000000-0005-0000-0000-000090230000}"/>
    <cellStyle name="60% - Accent3 3 3 2" xfId="9145" xr:uid="{00000000-0005-0000-0000-000091230000}"/>
    <cellStyle name="60% - Accent3 3 4" xfId="9146" xr:uid="{00000000-0005-0000-0000-000092230000}"/>
    <cellStyle name="60% - Accent3 3 4 2" xfId="9147" xr:uid="{00000000-0005-0000-0000-000093230000}"/>
    <cellStyle name="60% - Accent3 3 5" xfId="9148" xr:uid="{00000000-0005-0000-0000-000094230000}"/>
    <cellStyle name="60% - Accent3 3 5 2" xfId="9149" xr:uid="{00000000-0005-0000-0000-000095230000}"/>
    <cellStyle name="60% - Accent3 3 6" xfId="9150" xr:uid="{00000000-0005-0000-0000-000096230000}"/>
    <cellStyle name="60% - Accent3 3 7" xfId="9151" xr:uid="{00000000-0005-0000-0000-000097230000}"/>
    <cellStyle name="60% - Accent3 3 8" xfId="9152" xr:uid="{00000000-0005-0000-0000-000098230000}"/>
    <cellStyle name="60% - Accent3 3 9" xfId="9153" xr:uid="{00000000-0005-0000-0000-000099230000}"/>
    <cellStyle name="60% - Accent3 3_wimax" xfId="9154" xr:uid="{00000000-0005-0000-0000-00009A230000}"/>
    <cellStyle name="60% - Accent3 30" xfId="9155" xr:uid="{00000000-0005-0000-0000-00009B230000}"/>
    <cellStyle name="60% - Accent3 31" xfId="9156" xr:uid="{00000000-0005-0000-0000-00009C230000}"/>
    <cellStyle name="60% - Accent3 32" xfId="9157" xr:uid="{00000000-0005-0000-0000-00009D230000}"/>
    <cellStyle name="60% - Accent3 33" xfId="9158" xr:uid="{00000000-0005-0000-0000-00009E230000}"/>
    <cellStyle name="60% - Accent3 34" xfId="9159" xr:uid="{00000000-0005-0000-0000-00009F230000}"/>
    <cellStyle name="60% - Accent3 4" xfId="9160" xr:uid="{00000000-0005-0000-0000-0000A0230000}"/>
    <cellStyle name="60% - Accent3 4 10" xfId="9161" xr:uid="{00000000-0005-0000-0000-0000A1230000}"/>
    <cellStyle name="60% - Accent3 4 11" xfId="9162" xr:uid="{00000000-0005-0000-0000-0000A2230000}"/>
    <cellStyle name="60% - Accent3 4 12" xfId="9163" xr:uid="{00000000-0005-0000-0000-0000A3230000}"/>
    <cellStyle name="60% - Accent3 4 13" xfId="9164" xr:uid="{00000000-0005-0000-0000-0000A4230000}"/>
    <cellStyle name="60% - Accent3 4 2" xfId="9165" xr:uid="{00000000-0005-0000-0000-0000A5230000}"/>
    <cellStyle name="60% - Accent3 4 3" xfId="9166" xr:uid="{00000000-0005-0000-0000-0000A6230000}"/>
    <cellStyle name="60% - Accent3 4 4" xfId="9167" xr:uid="{00000000-0005-0000-0000-0000A7230000}"/>
    <cellStyle name="60% - Accent3 4 5" xfId="9168" xr:uid="{00000000-0005-0000-0000-0000A8230000}"/>
    <cellStyle name="60% - Accent3 4 6" xfId="9169" xr:uid="{00000000-0005-0000-0000-0000A9230000}"/>
    <cellStyle name="60% - Accent3 4 7" xfId="9170" xr:uid="{00000000-0005-0000-0000-0000AA230000}"/>
    <cellStyle name="60% - Accent3 4 8" xfId="9171" xr:uid="{00000000-0005-0000-0000-0000AB230000}"/>
    <cellStyle name="60% - Accent3 4 9" xfId="9172" xr:uid="{00000000-0005-0000-0000-0000AC230000}"/>
    <cellStyle name="60% - Accent3 4_wimax" xfId="9173" xr:uid="{00000000-0005-0000-0000-0000AD230000}"/>
    <cellStyle name="60% - Accent3 5" xfId="9174" xr:uid="{00000000-0005-0000-0000-0000AE230000}"/>
    <cellStyle name="60% - Accent3 5 10" xfId="9175" xr:uid="{00000000-0005-0000-0000-0000AF230000}"/>
    <cellStyle name="60% - Accent3 5 11" xfId="9176" xr:uid="{00000000-0005-0000-0000-0000B0230000}"/>
    <cellStyle name="60% - Accent3 5 12" xfId="9177" xr:uid="{00000000-0005-0000-0000-0000B1230000}"/>
    <cellStyle name="60% - Accent3 5 13" xfId="9178" xr:uid="{00000000-0005-0000-0000-0000B2230000}"/>
    <cellStyle name="60% - Accent3 5 2" xfId="9179" xr:uid="{00000000-0005-0000-0000-0000B3230000}"/>
    <cellStyle name="60% - Accent3 5 3" xfId="9180" xr:uid="{00000000-0005-0000-0000-0000B4230000}"/>
    <cellStyle name="60% - Accent3 5 4" xfId="9181" xr:uid="{00000000-0005-0000-0000-0000B5230000}"/>
    <cellStyle name="60% - Accent3 5 5" xfId="9182" xr:uid="{00000000-0005-0000-0000-0000B6230000}"/>
    <cellStyle name="60% - Accent3 5 6" xfId="9183" xr:uid="{00000000-0005-0000-0000-0000B7230000}"/>
    <cellStyle name="60% - Accent3 5 7" xfId="9184" xr:uid="{00000000-0005-0000-0000-0000B8230000}"/>
    <cellStyle name="60% - Accent3 5 8" xfId="9185" xr:uid="{00000000-0005-0000-0000-0000B9230000}"/>
    <cellStyle name="60% - Accent3 5 9" xfId="9186" xr:uid="{00000000-0005-0000-0000-0000BA230000}"/>
    <cellStyle name="60% - Accent3 5_wimax" xfId="9187" xr:uid="{00000000-0005-0000-0000-0000BB230000}"/>
    <cellStyle name="60% - Accent3 6" xfId="9188" xr:uid="{00000000-0005-0000-0000-0000BC230000}"/>
    <cellStyle name="60% - Accent3 6 10" xfId="9189" xr:uid="{00000000-0005-0000-0000-0000BD230000}"/>
    <cellStyle name="60% - Accent3 6 11" xfId="9190" xr:uid="{00000000-0005-0000-0000-0000BE230000}"/>
    <cellStyle name="60% - Accent3 6 12" xfId="9191" xr:uid="{00000000-0005-0000-0000-0000BF230000}"/>
    <cellStyle name="60% - Accent3 6 13" xfId="9192" xr:uid="{00000000-0005-0000-0000-0000C0230000}"/>
    <cellStyle name="60% - Accent3 6 2" xfId="9193" xr:uid="{00000000-0005-0000-0000-0000C1230000}"/>
    <cellStyle name="60% - Accent3 6 3" xfId="9194" xr:uid="{00000000-0005-0000-0000-0000C2230000}"/>
    <cellStyle name="60% - Accent3 6 4" xfId="9195" xr:uid="{00000000-0005-0000-0000-0000C3230000}"/>
    <cellStyle name="60% - Accent3 6 5" xfId="9196" xr:uid="{00000000-0005-0000-0000-0000C4230000}"/>
    <cellStyle name="60% - Accent3 6 6" xfId="9197" xr:uid="{00000000-0005-0000-0000-0000C5230000}"/>
    <cellStyle name="60% - Accent3 6 7" xfId="9198" xr:uid="{00000000-0005-0000-0000-0000C6230000}"/>
    <cellStyle name="60% - Accent3 6 8" xfId="9199" xr:uid="{00000000-0005-0000-0000-0000C7230000}"/>
    <cellStyle name="60% - Accent3 6 9" xfId="9200" xr:uid="{00000000-0005-0000-0000-0000C8230000}"/>
    <cellStyle name="60% - Accent3 7" xfId="9201" xr:uid="{00000000-0005-0000-0000-0000C9230000}"/>
    <cellStyle name="60% - Accent3 7 10" xfId="9202" xr:uid="{00000000-0005-0000-0000-0000CA230000}"/>
    <cellStyle name="60% - Accent3 7 11" xfId="9203" xr:uid="{00000000-0005-0000-0000-0000CB230000}"/>
    <cellStyle name="60% - Accent3 7 12" xfId="9204" xr:uid="{00000000-0005-0000-0000-0000CC230000}"/>
    <cellStyle name="60% - Accent3 7 13" xfId="9205" xr:uid="{00000000-0005-0000-0000-0000CD230000}"/>
    <cellStyle name="60% - Accent3 7 2" xfId="9206" xr:uid="{00000000-0005-0000-0000-0000CE230000}"/>
    <cellStyle name="60% - Accent3 7 3" xfId="9207" xr:uid="{00000000-0005-0000-0000-0000CF230000}"/>
    <cellStyle name="60% - Accent3 7 4" xfId="9208" xr:uid="{00000000-0005-0000-0000-0000D0230000}"/>
    <cellStyle name="60% - Accent3 7 5" xfId="9209" xr:uid="{00000000-0005-0000-0000-0000D1230000}"/>
    <cellStyle name="60% - Accent3 7 6" xfId="9210" xr:uid="{00000000-0005-0000-0000-0000D2230000}"/>
    <cellStyle name="60% - Accent3 7 7" xfId="9211" xr:uid="{00000000-0005-0000-0000-0000D3230000}"/>
    <cellStyle name="60% - Accent3 7 8" xfId="9212" xr:uid="{00000000-0005-0000-0000-0000D4230000}"/>
    <cellStyle name="60% - Accent3 7 9" xfId="9213" xr:uid="{00000000-0005-0000-0000-0000D5230000}"/>
    <cellStyle name="60% - Accent3 8" xfId="9214" xr:uid="{00000000-0005-0000-0000-0000D6230000}"/>
    <cellStyle name="60% - Accent3 9" xfId="9215" xr:uid="{00000000-0005-0000-0000-0000D7230000}"/>
    <cellStyle name="60% - Accent4 10" xfId="9216" xr:uid="{00000000-0005-0000-0000-0000D8230000}"/>
    <cellStyle name="60% - Accent4 11" xfId="9217" xr:uid="{00000000-0005-0000-0000-0000D9230000}"/>
    <cellStyle name="60% - Accent4 12" xfId="9218" xr:uid="{00000000-0005-0000-0000-0000DA230000}"/>
    <cellStyle name="60% - Accent4 13" xfId="9219" xr:uid="{00000000-0005-0000-0000-0000DB230000}"/>
    <cellStyle name="60% - Accent4 14" xfId="9220" xr:uid="{00000000-0005-0000-0000-0000DC230000}"/>
    <cellStyle name="60% - Accent4 15" xfId="9221" xr:uid="{00000000-0005-0000-0000-0000DD230000}"/>
    <cellStyle name="60% - Accent4 16" xfId="9222" xr:uid="{00000000-0005-0000-0000-0000DE230000}"/>
    <cellStyle name="60% - Accent4 17" xfId="9223" xr:uid="{00000000-0005-0000-0000-0000DF230000}"/>
    <cellStyle name="60% - Accent4 18" xfId="9224" xr:uid="{00000000-0005-0000-0000-0000E0230000}"/>
    <cellStyle name="60% - Accent4 19" xfId="9225" xr:uid="{00000000-0005-0000-0000-0000E1230000}"/>
    <cellStyle name="60% - Accent4 2" xfId="9226" xr:uid="{00000000-0005-0000-0000-0000E2230000}"/>
    <cellStyle name="60% - Accent4 2 10" xfId="9227" xr:uid="{00000000-0005-0000-0000-0000E3230000}"/>
    <cellStyle name="60% - Accent4 2 11" xfId="9228" xr:uid="{00000000-0005-0000-0000-0000E4230000}"/>
    <cellStyle name="60% - Accent4 2 12" xfId="9229" xr:uid="{00000000-0005-0000-0000-0000E5230000}"/>
    <cellStyle name="60% - Accent4 2 13" xfId="9230" xr:uid="{00000000-0005-0000-0000-0000E6230000}"/>
    <cellStyle name="60% - Accent4 2 2" xfId="9231" xr:uid="{00000000-0005-0000-0000-0000E7230000}"/>
    <cellStyle name="60% - Accent4 2 2 2" xfId="9232" xr:uid="{00000000-0005-0000-0000-0000E8230000}"/>
    <cellStyle name="60% - Accent4 2 3" xfId="9233" xr:uid="{00000000-0005-0000-0000-0000E9230000}"/>
    <cellStyle name="60% - Accent4 2 3 2" xfId="9234" xr:uid="{00000000-0005-0000-0000-0000EA230000}"/>
    <cellStyle name="60% - Accent4 2 4" xfId="9235" xr:uid="{00000000-0005-0000-0000-0000EB230000}"/>
    <cellStyle name="60% - Accent4 2 4 2" xfId="9236" xr:uid="{00000000-0005-0000-0000-0000EC230000}"/>
    <cellStyle name="60% - Accent4 2 5" xfId="9237" xr:uid="{00000000-0005-0000-0000-0000ED230000}"/>
    <cellStyle name="60% - Accent4 2 5 2" xfId="9238" xr:uid="{00000000-0005-0000-0000-0000EE230000}"/>
    <cellStyle name="60% - Accent4 2 6" xfId="9239" xr:uid="{00000000-0005-0000-0000-0000EF230000}"/>
    <cellStyle name="60% - Accent4 2 7" xfId="9240" xr:uid="{00000000-0005-0000-0000-0000F0230000}"/>
    <cellStyle name="60% - Accent4 2 8" xfId="9241" xr:uid="{00000000-0005-0000-0000-0000F1230000}"/>
    <cellStyle name="60% - Accent4 2 9" xfId="9242" xr:uid="{00000000-0005-0000-0000-0000F2230000}"/>
    <cellStyle name="60% - Accent4 2_wimax" xfId="9243" xr:uid="{00000000-0005-0000-0000-0000F3230000}"/>
    <cellStyle name="60% - Accent4 20" xfId="9244" xr:uid="{00000000-0005-0000-0000-0000F4230000}"/>
    <cellStyle name="60% - Accent4 21" xfId="9245" xr:uid="{00000000-0005-0000-0000-0000F5230000}"/>
    <cellStyle name="60% - Accent4 22" xfId="9246" xr:uid="{00000000-0005-0000-0000-0000F6230000}"/>
    <cellStyle name="60% - Accent4 23" xfId="9247" xr:uid="{00000000-0005-0000-0000-0000F7230000}"/>
    <cellStyle name="60% - Accent4 24" xfId="9248" xr:uid="{00000000-0005-0000-0000-0000F8230000}"/>
    <cellStyle name="60% - Accent4 25" xfId="9249" xr:uid="{00000000-0005-0000-0000-0000F9230000}"/>
    <cellStyle name="60% - Accent4 26" xfId="9250" xr:uid="{00000000-0005-0000-0000-0000FA230000}"/>
    <cellStyle name="60% - Accent4 27" xfId="9251" xr:uid="{00000000-0005-0000-0000-0000FB230000}"/>
    <cellStyle name="60% - Accent4 27 2" xfId="9252" xr:uid="{00000000-0005-0000-0000-0000FC230000}"/>
    <cellStyle name="60% - Accent4 28" xfId="9253" xr:uid="{00000000-0005-0000-0000-0000FD230000}"/>
    <cellStyle name="60% - Accent4 29" xfId="9254" xr:uid="{00000000-0005-0000-0000-0000FE230000}"/>
    <cellStyle name="60% - Accent4 3" xfId="9255" xr:uid="{00000000-0005-0000-0000-0000FF230000}"/>
    <cellStyle name="60% - Accent4 3 10" xfId="9256" xr:uid="{00000000-0005-0000-0000-000000240000}"/>
    <cellStyle name="60% - Accent4 3 11" xfId="9257" xr:uid="{00000000-0005-0000-0000-000001240000}"/>
    <cellStyle name="60% - Accent4 3 12" xfId="9258" xr:uid="{00000000-0005-0000-0000-000002240000}"/>
    <cellStyle name="60% - Accent4 3 13" xfId="9259" xr:uid="{00000000-0005-0000-0000-000003240000}"/>
    <cellStyle name="60% - Accent4 3 2" xfId="9260" xr:uid="{00000000-0005-0000-0000-000004240000}"/>
    <cellStyle name="60% - Accent4 3 2 2" xfId="9261" xr:uid="{00000000-0005-0000-0000-000005240000}"/>
    <cellStyle name="60% - Accent4 3 3" xfId="9262" xr:uid="{00000000-0005-0000-0000-000006240000}"/>
    <cellStyle name="60% - Accent4 3 3 2" xfId="9263" xr:uid="{00000000-0005-0000-0000-000007240000}"/>
    <cellStyle name="60% - Accent4 3 4" xfId="9264" xr:uid="{00000000-0005-0000-0000-000008240000}"/>
    <cellStyle name="60% - Accent4 3 4 2" xfId="9265" xr:uid="{00000000-0005-0000-0000-000009240000}"/>
    <cellStyle name="60% - Accent4 3 5" xfId="9266" xr:uid="{00000000-0005-0000-0000-00000A240000}"/>
    <cellStyle name="60% - Accent4 3 5 2" xfId="9267" xr:uid="{00000000-0005-0000-0000-00000B240000}"/>
    <cellStyle name="60% - Accent4 3 6" xfId="9268" xr:uid="{00000000-0005-0000-0000-00000C240000}"/>
    <cellStyle name="60% - Accent4 3 7" xfId="9269" xr:uid="{00000000-0005-0000-0000-00000D240000}"/>
    <cellStyle name="60% - Accent4 3 8" xfId="9270" xr:uid="{00000000-0005-0000-0000-00000E240000}"/>
    <cellStyle name="60% - Accent4 3 9" xfId="9271" xr:uid="{00000000-0005-0000-0000-00000F240000}"/>
    <cellStyle name="60% - Accent4 3_wimax" xfId="9272" xr:uid="{00000000-0005-0000-0000-000010240000}"/>
    <cellStyle name="60% - Accent4 30" xfId="9273" xr:uid="{00000000-0005-0000-0000-000011240000}"/>
    <cellStyle name="60% - Accent4 31" xfId="9274" xr:uid="{00000000-0005-0000-0000-000012240000}"/>
    <cellStyle name="60% - Accent4 32" xfId="9275" xr:uid="{00000000-0005-0000-0000-000013240000}"/>
    <cellStyle name="60% - Accent4 33" xfId="9276" xr:uid="{00000000-0005-0000-0000-000014240000}"/>
    <cellStyle name="60% - Accent4 34" xfId="9277" xr:uid="{00000000-0005-0000-0000-000015240000}"/>
    <cellStyle name="60% - Accent4 4" xfId="9278" xr:uid="{00000000-0005-0000-0000-000016240000}"/>
    <cellStyle name="60% - Accent4 4 10" xfId="9279" xr:uid="{00000000-0005-0000-0000-000017240000}"/>
    <cellStyle name="60% - Accent4 4 11" xfId="9280" xr:uid="{00000000-0005-0000-0000-000018240000}"/>
    <cellStyle name="60% - Accent4 4 12" xfId="9281" xr:uid="{00000000-0005-0000-0000-000019240000}"/>
    <cellStyle name="60% - Accent4 4 13" xfId="9282" xr:uid="{00000000-0005-0000-0000-00001A240000}"/>
    <cellStyle name="60% - Accent4 4 2" xfId="9283" xr:uid="{00000000-0005-0000-0000-00001B240000}"/>
    <cellStyle name="60% - Accent4 4 3" xfId="9284" xr:uid="{00000000-0005-0000-0000-00001C240000}"/>
    <cellStyle name="60% - Accent4 4 4" xfId="9285" xr:uid="{00000000-0005-0000-0000-00001D240000}"/>
    <cellStyle name="60% - Accent4 4 5" xfId="9286" xr:uid="{00000000-0005-0000-0000-00001E240000}"/>
    <cellStyle name="60% - Accent4 4 6" xfId="9287" xr:uid="{00000000-0005-0000-0000-00001F240000}"/>
    <cellStyle name="60% - Accent4 4 7" xfId="9288" xr:uid="{00000000-0005-0000-0000-000020240000}"/>
    <cellStyle name="60% - Accent4 4 8" xfId="9289" xr:uid="{00000000-0005-0000-0000-000021240000}"/>
    <cellStyle name="60% - Accent4 4 9" xfId="9290" xr:uid="{00000000-0005-0000-0000-000022240000}"/>
    <cellStyle name="60% - Accent4 4_wimax" xfId="9291" xr:uid="{00000000-0005-0000-0000-000023240000}"/>
    <cellStyle name="60% - Accent4 5" xfId="9292" xr:uid="{00000000-0005-0000-0000-000024240000}"/>
    <cellStyle name="60% - Accent4 5 10" xfId="9293" xr:uid="{00000000-0005-0000-0000-000025240000}"/>
    <cellStyle name="60% - Accent4 5 11" xfId="9294" xr:uid="{00000000-0005-0000-0000-000026240000}"/>
    <cellStyle name="60% - Accent4 5 12" xfId="9295" xr:uid="{00000000-0005-0000-0000-000027240000}"/>
    <cellStyle name="60% - Accent4 5 13" xfId="9296" xr:uid="{00000000-0005-0000-0000-000028240000}"/>
    <cellStyle name="60% - Accent4 5 2" xfId="9297" xr:uid="{00000000-0005-0000-0000-000029240000}"/>
    <cellStyle name="60% - Accent4 5 3" xfId="9298" xr:uid="{00000000-0005-0000-0000-00002A240000}"/>
    <cellStyle name="60% - Accent4 5 4" xfId="9299" xr:uid="{00000000-0005-0000-0000-00002B240000}"/>
    <cellStyle name="60% - Accent4 5 5" xfId="9300" xr:uid="{00000000-0005-0000-0000-00002C240000}"/>
    <cellStyle name="60% - Accent4 5 6" xfId="9301" xr:uid="{00000000-0005-0000-0000-00002D240000}"/>
    <cellStyle name="60% - Accent4 5 7" xfId="9302" xr:uid="{00000000-0005-0000-0000-00002E240000}"/>
    <cellStyle name="60% - Accent4 5 8" xfId="9303" xr:uid="{00000000-0005-0000-0000-00002F240000}"/>
    <cellStyle name="60% - Accent4 5 9" xfId="9304" xr:uid="{00000000-0005-0000-0000-000030240000}"/>
    <cellStyle name="60% - Accent4 5_wimax" xfId="9305" xr:uid="{00000000-0005-0000-0000-000031240000}"/>
    <cellStyle name="60% - Accent4 6" xfId="9306" xr:uid="{00000000-0005-0000-0000-000032240000}"/>
    <cellStyle name="60% - Accent4 6 10" xfId="9307" xr:uid="{00000000-0005-0000-0000-000033240000}"/>
    <cellStyle name="60% - Accent4 6 11" xfId="9308" xr:uid="{00000000-0005-0000-0000-000034240000}"/>
    <cellStyle name="60% - Accent4 6 12" xfId="9309" xr:uid="{00000000-0005-0000-0000-000035240000}"/>
    <cellStyle name="60% - Accent4 6 13" xfId="9310" xr:uid="{00000000-0005-0000-0000-000036240000}"/>
    <cellStyle name="60% - Accent4 6 2" xfId="9311" xr:uid="{00000000-0005-0000-0000-000037240000}"/>
    <cellStyle name="60% - Accent4 6 3" xfId="9312" xr:uid="{00000000-0005-0000-0000-000038240000}"/>
    <cellStyle name="60% - Accent4 6 4" xfId="9313" xr:uid="{00000000-0005-0000-0000-000039240000}"/>
    <cellStyle name="60% - Accent4 6 5" xfId="9314" xr:uid="{00000000-0005-0000-0000-00003A240000}"/>
    <cellStyle name="60% - Accent4 6 6" xfId="9315" xr:uid="{00000000-0005-0000-0000-00003B240000}"/>
    <cellStyle name="60% - Accent4 6 7" xfId="9316" xr:uid="{00000000-0005-0000-0000-00003C240000}"/>
    <cellStyle name="60% - Accent4 6 8" xfId="9317" xr:uid="{00000000-0005-0000-0000-00003D240000}"/>
    <cellStyle name="60% - Accent4 6 9" xfId="9318" xr:uid="{00000000-0005-0000-0000-00003E240000}"/>
    <cellStyle name="60% - Accent4 7" xfId="9319" xr:uid="{00000000-0005-0000-0000-00003F240000}"/>
    <cellStyle name="60% - Accent4 7 10" xfId="9320" xr:uid="{00000000-0005-0000-0000-000040240000}"/>
    <cellStyle name="60% - Accent4 7 11" xfId="9321" xr:uid="{00000000-0005-0000-0000-000041240000}"/>
    <cellStyle name="60% - Accent4 7 12" xfId="9322" xr:uid="{00000000-0005-0000-0000-000042240000}"/>
    <cellStyle name="60% - Accent4 7 13" xfId="9323" xr:uid="{00000000-0005-0000-0000-000043240000}"/>
    <cellStyle name="60% - Accent4 7 2" xfId="9324" xr:uid="{00000000-0005-0000-0000-000044240000}"/>
    <cellStyle name="60% - Accent4 7 3" xfId="9325" xr:uid="{00000000-0005-0000-0000-000045240000}"/>
    <cellStyle name="60% - Accent4 7 4" xfId="9326" xr:uid="{00000000-0005-0000-0000-000046240000}"/>
    <cellStyle name="60% - Accent4 7 5" xfId="9327" xr:uid="{00000000-0005-0000-0000-000047240000}"/>
    <cellStyle name="60% - Accent4 7 6" xfId="9328" xr:uid="{00000000-0005-0000-0000-000048240000}"/>
    <cellStyle name="60% - Accent4 7 7" xfId="9329" xr:uid="{00000000-0005-0000-0000-000049240000}"/>
    <cellStyle name="60% - Accent4 7 8" xfId="9330" xr:uid="{00000000-0005-0000-0000-00004A240000}"/>
    <cellStyle name="60% - Accent4 7 9" xfId="9331" xr:uid="{00000000-0005-0000-0000-00004B240000}"/>
    <cellStyle name="60% - Accent4 8" xfId="9332" xr:uid="{00000000-0005-0000-0000-00004C240000}"/>
    <cellStyle name="60% - Accent4 9" xfId="9333" xr:uid="{00000000-0005-0000-0000-00004D240000}"/>
    <cellStyle name="60% - Accent5 10" xfId="9334" xr:uid="{00000000-0005-0000-0000-00004E240000}"/>
    <cellStyle name="60% - Accent5 11" xfId="9335" xr:uid="{00000000-0005-0000-0000-00004F240000}"/>
    <cellStyle name="60% - Accent5 12" xfId="9336" xr:uid="{00000000-0005-0000-0000-000050240000}"/>
    <cellStyle name="60% - Accent5 13" xfId="9337" xr:uid="{00000000-0005-0000-0000-000051240000}"/>
    <cellStyle name="60% - Accent5 14" xfId="9338" xr:uid="{00000000-0005-0000-0000-000052240000}"/>
    <cellStyle name="60% - Accent5 15" xfId="9339" xr:uid="{00000000-0005-0000-0000-000053240000}"/>
    <cellStyle name="60% - Accent5 16" xfId="9340" xr:uid="{00000000-0005-0000-0000-000054240000}"/>
    <cellStyle name="60% - Accent5 17" xfId="9341" xr:uid="{00000000-0005-0000-0000-000055240000}"/>
    <cellStyle name="60% - Accent5 18" xfId="9342" xr:uid="{00000000-0005-0000-0000-000056240000}"/>
    <cellStyle name="60% - Accent5 19" xfId="9343" xr:uid="{00000000-0005-0000-0000-000057240000}"/>
    <cellStyle name="60% - Accent5 2" xfId="9344" xr:uid="{00000000-0005-0000-0000-000058240000}"/>
    <cellStyle name="60% - Accent5 2 10" xfId="9345" xr:uid="{00000000-0005-0000-0000-000059240000}"/>
    <cellStyle name="60% - Accent5 2 11" xfId="9346" xr:uid="{00000000-0005-0000-0000-00005A240000}"/>
    <cellStyle name="60% - Accent5 2 12" xfId="9347" xr:uid="{00000000-0005-0000-0000-00005B240000}"/>
    <cellStyle name="60% - Accent5 2 13" xfId="9348" xr:uid="{00000000-0005-0000-0000-00005C240000}"/>
    <cellStyle name="60% - Accent5 2 2" xfId="9349" xr:uid="{00000000-0005-0000-0000-00005D240000}"/>
    <cellStyle name="60% - Accent5 2 2 2" xfId="9350" xr:uid="{00000000-0005-0000-0000-00005E240000}"/>
    <cellStyle name="60% - Accent5 2 3" xfId="9351" xr:uid="{00000000-0005-0000-0000-00005F240000}"/>
    <cellStyle name="60% - Accent5 2 3 2" xfId="9352" xr:uid="{00000000-0005-0000-0000-000060240000}"/>
    <cellStyle name="60% - Accent5 2 4" xfId="9353" xr:uid="{00000000-0005-0000-0000-000061240000}"/>
    <cellStyle name="60% - Accent5 2 4 2" xfId="9354" xr:uid="{00000000-0005-0000-0000-000062240000}"/>
    <cellStyle name="60% - Accent5 2 5" xfId="9355" xr:uid="{00000000-0005-0000-0000-000063240000}"/>
    <cellStyle name="60% - Accent5 2 5 2" xfId="9356" xr:uid="{00000000-0005-0000-0000-000064240000}"/>
    <cellStyle name="60% - Accent5 2 6" xfId="9357" xr:uid="{00000000-0005-0000-0000-000065240000}"/>
    <cellStyle name="60% - Accent5 2 7" xfId="9358" xr:uid="{00000000-0005-0000-0000-000066240000}"/>
    <cellStyle name="60% - Accent5 2 8" xfId="9359" xr:uid="{00000000-0005-0000-0000-000067240000}"/>
    <cellStyle name="60% - Accent5 2 9" xfId="9360" xr:uid="{00000000-0005-0000-0000-000068240000}"/>
    <cellStyle name="60% - Accent5 2_wimax" xfId="9361" xr:uid="{00000000-0005-0000-0000-000069240000}"/>
    <cellStyle name="60% - Accent5 20" xfId="9362" xr:uid="{00000000-0005-0000-0000-00006A240000}"/>
    <cellStyle name="60% - Accent5 21" xfId="9363" xr:uid="{00000000-0005-0000-0000-00006B240000}"/>
    <cellStyle name="60% - Accent5 22" xfId="9364" xr:uid="{00000000-0005-0000-0000-00006C240000}"/>
    <cellStyle name="60% - Accent5 23" xfId="9365" xr:uid="{00000000-0005-0000-0000-00006D240000}"/>
    <cellStyle name="60% - Accent5 24" xfId="9366" xr:uid="{00000000-0005-0000-0000-00006E240000}"/>
    <cellStyle name="60% - Accent5 25" xfId="9367" xr:uid="{00000000-0005-0000-0000-00006F240000}"/>
    <cellStyle name="60% - Accent5 26" xfId="9368" xr:uid="{00000000-0005-0000-0000-000070240000}"/>
    <cellStyle name="60% - Accent5 27" xfId="9369" xr:uid="{00000000-0005-0000-0000-000071240000}"/>
    <cellStyle name="60% - Accent5 27 2" xfId="9370" xr:uid="{00000000-0005-0000-0000-000072240000}"/>
    <cellStyle name="60% - Accent5 28" xfId="9371" xr:uid="{00000000-0005-0000-0000-000073240000}"/>
    <cellStyle name="60% - Accent5 29" xfId="9372" xr:uid="{00000000-0005-0000-0000-000074240000}"/>
    <cellStyle name="60% - Accent5 3" xfId="9373" xr:uid="{00000000-0005-0000-0000-000075240000}"/>
    <cellStyle name="60% - Accent5 3 10" xfId="9374" xr:uid="{00000000-0005-0000-0000-000076240000}"/>
    <cellStyle name="60% - Accent5 3 11" xfId="9375" xr:uid="{00000000-0005-0000-0000-000077240000}"/>
    <cellStyle name="60% - Accent5 3 12" xfId="9376" xr:uid="{00000000-0005-0000-0000-000078240000}"/>
    <cellStyle name="60% - Accent5 3 13" xfId="9377" xr:uid="{00000000-0005-0000-0000-000079240000}"/>
    <cellStyle name="60% - Accent5 3 2" xfId="9378" xr:uid="{00000000-0005-0000-0000-00007A240000}"/>
    <cellStyle name="60% - Accent5 3 2 2" xfId="9379" xr:uid="{00000000-0005-0000-0000-00007B240000}"/>
    <cellStyle name="60% - Accent5 3 3" xfId="9380" xr:uid="{00000000-0005-0000-0000-00007C240000}"/>
    <cellStyle name="60% - Accent5 3 3 2" xfId="9381" xr:uid="{00000000-0005-0000-0000-00007D240000}"/>
    <cellStyle name="60% - Accent5 3 4" xfId="9382" xr:uid="{00000000-0005-0000-0000-00007E240000}"/>
    <cellStyle name="60% - Accent5 3 4 2" xfId="9383" xr:uid="{00000000-0005-0000-0000-00007F240000}"/>
    <cellStyle name="60% - Accent5 3 5" xfId="9384" xr:uid="{00000000-0005-0000-0000-000080240000}"/>
    <cellStyle name="60% - Accent5 3 5 2" xfId="9385" xr:uid="{00000000-0005-0000-0000-000081240000}"/>
    <cellStyle name="60% - Accent5 3 6" xfId="9386" xr:uid="{00000000-0005-0000-0000-000082240000}"/>
    <cellStyle name="60% - Accent5 3 7" xfId="9387" xr:uid="{00000000-0005-0000-0000-000083240000}"/>
    <cellStyle name="60% - Accent5 3 8" xfId="9388" xr:uid="{00000000-0005-0000-0000-000084240000}"/>
    <cellStyle name="60% - Accent5 3 9" xfId="9389" xr:uid="{00000000-0005-0000-0000-000085240000}"/>
    <cellStyle name="60% - Accent5 3_wimax" xfId="9390" xr:uid="{00000000-0005-0000-0000-000086240000}"/>
    <cellStyle name="60% - Accent5 30" xfId="9391" xr:uid="{00000000-0005-0000-0000-000087240000}"/>
    <cellStyle name="60% - Accent5 31" xfId="9392" xr:uid="{00000000-0005-0000-0000-000088240000}"/>
    <cellStyle name="60% - Accent5 32" xfId="9393" xr:uid="{00000000-0005-0000-0000-000089240000}"/>
    <cellStyle name="60% - Accent5 33" xfId="9394" xr:uid="{00000000-0005-0000-0000-00008A240000}"/>
    <cellStyle name="60% - Accent5 34" xfId="9395" xr:uid="{00000000-0005-0000-0000-00008B240000}"/>
    <cellStyle name="60% - Accent5 4" xfId="9396" xr:uid="{00000000-0005-0000-0000-00008C240000}"/>
    <cellStyle name="60% - Accent5 4 10" xfId="9397" xr:uid="{00000000-0005-0000-0000-00008D240000}"/>
    <cellStyle name="60% - Accent5 4 11" xfId="9398" xr:uid="{00000000-0005-0000-0000-00008E240000}"/>
    <cellStyle name="60% - Accent5 4 12" xfId="9399" xr:uid="{00000000-0005-0000-0000-00008F240000}"/>
    <cellStyle name="60% - Accent5 4 13" xfId="9400" xr:uid="{00000000-0005-0000-0000-000090240000}"/>
    <cellStyle name="60% - Accent5 4 2" xfId="9401" xr:uid="{00000000-0005-0000-0000-000091240000}"/>
    <cellStyle name="60% - Accent5 4 3" xfId="9402" xr:uid="{00000000-0005-0000-0000-000092240000}"/>
    <cellStyle name="60% - Accent5 4 4" xfId="9403" xr:uid="{00000000-0005-0000-0000-000093240000}"/>
    <cellStyle name="60% - Accent5 4 5" xfId="9404" xr:uid="{00000000-0005-0000-0000-000094240000}"/>
    <cellStyle name="60% - Accent5 4 6" xfId="9405" xr:uid="{00000000-0005-0000-0000-000095240000}"/>
    <cellStyle name="60% - Accent5 4 7" xfId="9406" xr:uid="{00000000-0005-0000-0000-000096240000}"/>
    <cellStyle name="60% - Accent5 4 8" xfId="9407" xr:uid="{00000000-0005-0000-0000-000097240000}"/>
    <cellStyle name="60% - Accent5 4 9" xfId="9408" xr:uid="{00000000-0005-0000-0000-000098240000}"/>
    <cellStyle name="60% - Accent5 4_wimax" xfId="9409" xr:uid="{00000000-0005-0000-0000-000099240000}"/>
    <cellStyle name="60% - Accent5 5" xfId="9410" xr:uid="{00000000-0005-0000-0000-00009A240000}"/>
    <cellStyle name="60% - Accent5 5 10" xfId="9411" xr:uid="{00000000-0005-0000-0000-00009B240000}"/>
    <cellStyle name="60% - Accent5 5 11" xfId="9412" xr:uid="{00000000-0005-0000-0000-00009C240000}"/>
    <cellStyle name="60% - Accent5 5 12" xfId="9413" xr:uid="{00000000-0005-0000-0000-00009D240000}"/>
    <cellStyle name="60% - Accent5 5 13" xfId="9414" xr:uid="{00000000-0005-0000-0000-00009E240000}"/>
    <cellStyle name="60% - Accent5 5 2" xfId="9415" xr:uid="{00000000-0005-0000-0000-00009F240000}"/>
    <cellStyle name="60% - Accent5 5 3" xfId="9416" xr:uid="{00000000-0005-0000-0000-0000A0240000}"/>
    <cellStyle name="60% - Accent5 5 4" xfId="9417" xr:uid="{00000000-0005-0000-0000-0000A1240000}"/>
    <cellStyle name="60% - Accent5 5 5" xfId="9418" xr:uid="{00000000-0005-0000-0000-0000A2240000}"/>
    <cellStyle name="60% - Accent5 5 6" xfId="9419" xr:uid="{00000000-0005-0000-0000-0000A3240000}"/>
    <cellStyle name="60% - Accent5 5 7" xfId="9420" xr:uid="{00000000-0005-0000-0000-0000A4240000}"/>
    <cellStyle name="60% - Accent5 5 8" xfId="9421" xr:uid="{00000000-0005-0000-0000-0000A5240000}"/>
    <cellStyle name="60% - Accent5 5 9" xfId="9422" xr:uid="{00000000-0005-0000-0000-0000A6240000}"/>
    <cellStyle name="60% - Accent5 5_wimax" xfId="9423" xr:uid="{00000000-0005-0000-0000-0000A7240000}"/>
    <cellStyle name="60% - Accent5 6" xfId="9424" xr:uid="{00000000-0005-0000-0000-0000A8240000}"/>
    <cellStyle name="60% - Accent5 6 10" xfId="9425" xr:uid="{00000000-0005-0000-0000-0000A9240000}"/>
    <cellStyle name="60% - Accent5 6 11" xfId="9426" xr:uid="{00000000-0005-0000-0000-0000AA240000}"/>
    <cellStyle name="60% - Accent5 6 12" xfId="9427" xr:uid="{00000000-0005-0000-0000-0000AB240000}"/>
    <cellStyle name="60% - Accent5 6 13" xfId="9428" xr:uid="{00000000-0005-0000-0000-0000AC240000}"/>
    <cellStyle name="60% - Accent5 6 2" xfId="9429" xr:uid="{00000000-0005-0000-0000-0000AD240000}"/>
    <cellStyle name="60% - Accent5 6 3" xfId="9430" xr:uid="{00000000-0005-0000-0000-0000AE240000}"/>
    <cellStyle name="60% - Accent5 6 4" xfId="9431" xr:uid="{00000000-0005-0000-0000-0000AF240000}"/>
    <cellStyle name="60% - Accent5 6 5" xfId="9432" xr:uid="{00000000-0005-0000-0000-0000B0240000}"/>
    <cellStyle name="60% - Accent5 6 6" xfId="9433" xr:uid="{00000000-0005-0000-0000-0000B1240000}"/>
    <cellStyle name="60% - Accent5 6 7" xfId="9434" xr:uid="{00000000-0005-0000-0000-0000B2240000}"/>
    <cellStyle name="60% - Accent5 6 8" xfId="9435" xr:uid="{00000000-0005-0000-0000-0000B3240000}"/>
    <cellStyle name="60% - Accent5 6 9" xfId="9436" xr:uid="{00000000-0005-0000-0000-0000B4240000}"/>
    <cellStyle name="60% - Accent5 7" xfId="9437" xr:uid="{00000000-0005-0000-0000-0000B5240000}"/>
    <cellStyle name="60% - Accent5 7 10" xfId="9438" xr:uid="{00000000-0005-0000-0000-0000B6240000}"/>
    <cellStyle name="60% - Accent5 7 11" xfId="9439" xr:uid="{00000000-0005-0000-0000-0000B7240000}"/>
    <cellStyle name="60% - Accent5 7 12" xfId="9440" xr:uid="{00000000-0005-0000-0000-0000B8240000}"/>
    <cellStyle name="60% - Accent5 7 13" xfId="9441" xr:uid="{00000000-0005-0000-0000-0000B9240000}"/>
    <cellStyle name="60% - Accent5 7 2" xfId="9442" xr:uid="{00000000-0005-0000-0000-0000BA240000}"/>
    <cellStyle name="60% - Accent5 7 3" xfId="9443" xr:uid="{00000000-0005-0000-0000-0000BB240000}"/>
    <cellStyle name="60% - Accent5 7 4" xfId="9444" xr:uid="{00000000-0005-0000-0000-0000BC240000}"/>
    <cellStyle name="60% - Accent5 7 5" xfId="9445" xr:uid="{00000000-0005-0000-0000-0000BD240000}"/>
    <cellStyle name="60% - Accent5 7 6" xfId="9446" xr:uid="{00000000-0005-0000-0000-0000BE240000}"/>
    <cellStyle name="60% - Accent5 7 7" xfId="9447" xr:uid="{00000000-0005-0000-0000-0000BF240000}"/>
    <cellStyle name="60% - Accent5 7 8" xfId="9448" xr:uid="{00000000-0005-0000-0000-0000C0240000}"/>
    <cellStyle name="60% - Accent5 7 9" xfId="9449" xr:uid="{00000000-0005-0000-0000-0000C1240000}"/>
    <cellStyle name="60% - Accent5 8" xfId="9450" xr:uid="{00000000-0005-0000-0000-0000C2240000}"/>
    <cellStyle name="60% - Accent5 9" xfId="9451" xr:uid="{00000000-0005-0000-0000-0000C3240000}"/>
    <cellStyle name="60% - Accent6 10" xfId="9452" xr:uid="{00000000-0005-0000-0000-0000C4240000}"/>
    <cellStyle name="60% - Accent6 11" xfId="9453" xr:uid="{00000000-0005-0000-0000-0000C5240000}"/>
    <cellStyle name="60% - Accent6 12" xfId="9454" xr:uid="{00000000-0005-0000-0000-0000C6240000}"/>
    <cellStyle name="60% - Accent6 13" xfId="9455" xr:uid="{00000000-0005-0000-0000-0000C7240000}"/>
    <cellStyle name="60% - Accent6 14" xfId="9456" xr:uid="{00000000-0005-0000-0000-0000C8240000}"/>
    <cellStyle name="60% - Accent6 15" xfId="9457" xr:uid="{00000000-0005-0000-0000-0000C9240000}"/>
    <cellStyle name="60% - Accent6 16" xfId="9458" xr:uid="{00000000-0005-0000-0000-0000CA240000}"/>
    <cellStyle name="60% - Accent6 17" xfId="9459" xr:uid="{00000000-0005-0000-0000-0000CB240000}"/>
    <cellStyle name="60% - Accent6 18" xfId="9460" xr:uid="{00000000-0005-0000-0000-0000CC240000}"/>
    <cellStyle name="60% - Accent6 19" xfId="9461" xr:uid="{00000000-0005-0000-0000-0000CD240000}"/>
    <cellStyle name="60% - Accent6 2" xfId="9462" xr:uid="{00000000-0005-0000-0000-0000CE240000}"/>
    <cellStyle name="60% - Accent6 2 10" xfId="9463" xr:uid="{00000000-0005-0000-0000-0000CF240000}"/>
    <cellStyle name="60% - Accent6 2 11" xfId="9464" xr:uid="{00000000-0005-0000-0000-0000D0240000}"/>
    <cellStyle name="60% - Accent6 2 12" xfId="9465" xr:uid="{00000000-0005-0000-0000-0000D1240000}"/>
    <cellStyle name="60% - Accent6 2 13" xfId="9466" xr:uid="{00000000-0005-0000-0000-0000D2240000}"/>
    <cellStyle name="60% - Accent6 2 2" xfId="9467" xr:uid="{00000000-0005-0000-0000-0000D3240000}"/>
    <cellStyle name="60% - Accent6 2 2 2" xfId="9468" xr:uid="{00000000-0005-0000-0000-0000D4240000}"/>
    <cellStyle name="60% - Accent6 2 3" xfId="9469" xr:uid="{00000000-0005-0000-0000-0000D5240000}"/>
    <cellStyle name="60% - Accent6 2 3 2" xfId="9470" xr:uid="{00000000-0005-0000-0000-0000D6240000}"/>
    <cellStyle name="60% - Accent6 2 4" xfId="9471" xr:uid="{00000000-0005-0000-0000-0000D7240000}"/>
    <cellStyle name="60% - Accent6 2 4 2" xfId="9472" xr:uid="{00000000-0005-0000-0000-0000D8240000}"/>
    <cellStyle name="60% - Accent6 2 5" xfId="9473" xr:uid="{00000000-0005-0000-0000-0000D9240000}"/>
    <cellStyle name="60% - Accent6 2 5 2" xfId="9474" xr:uid="{00000000-0005-0000-0000-0000DA240000}"/>
    <cellStyle name="60% - Accent6 2 6" xfId="9475" xr:uid="{00000000-0005-0000-0000-0000DB240000}"/>
    <cellStyle name="60% - Accent6 2 7" xfId="9476" xr:uid="{00000000-0005-0000-0000-0000DC240000}"/>
    <cellStyle name="60% - Accent6 2 8" xfId="9477" xr:uid="{00000000-0005-0000-0000-0000DD240000}"/>
    <cellStyle name="60% - Accent6 2 9" xfId="9478" xr:uid="{00000000-0005-0000-0000-0000DE240000}"/>
    <cellStyle name="60% - Accent6 2_wimax" xfId="9479" xr:uid="{00000000-0005-0000-0000-0000DF240000}"/>
    <cellStyle name="60% - Accent6 20" xfId="9480" xr:uid="{00000000-0005-0000-0000-0000E0240000}"/>
    <cellStyle name="60% - Accent6 21" xfId="9481" xr:uid="{00000000-0005-0000-0000-0000E1240000}"/>
    <cellStyle name="60% - Accent6 22" xfId="9482" xr:uid="{00000000-0005-0000-0000-0000E2240000}"/>
    <cellStyle name="60% - Accent6 23" xfId="9483" xr:uid="{00000000-0005-0000-0000-0000E3240000}"/>
    <cellStyle name="60% - Accent6 24" xfId="9484" xr:uid="{00000000-0005-0000-0000-0000E4240000}"/>
    <cellStyle name="60% - Accent6 25" xfId="9485" xr:uid="{00000000-0005-0000-0000-0000E5240000}"/>
    <cellStyle name="60% - Accent6 26" xfId="9486" xr:uid="{00000000-0005-0000-0000-0000E6240000}"/>
    <cellStyle name="60% - Accent6 27" xfId="9487" xr:uid="{00000000-0005-0000-0000-0000E7240000}"/>
    <cellStyle name="60% - Accent6 27 2" xfId="9488" xr:uid="{00000000-0005-0000-0000-0000E8240000}"/>
    <cellStyle name="60% - Accent6 28" xfId="9489" xr:uid="{00000000-0005-0000-0000-0000E9240000}"/>
    <cellStyle name="60% - Accent6 29" xfId="9490" xr:uid="{00000000-0005-0000-0000-0000EA240000}"/>
    <cellStyle name="60% - Accent6 3" xfId="9491" xr:uid="{00000000-0005-0000-0000-0000EB240000}"/>
    <cellStyle name="60% - Accent6 3 10" xfId="9492" xr:uid="{00000000-0005-0000-0000-0000EC240000}"/>
    <cellStyle name="60% - Accent6 3 11" xfId="9493" xr:uid="{00000000-0005-0000-0000-0000ED240000}"/>
    <cellStyle name="60% - Accent6 3 12" xfId="9494" xr:uid="{00000000-0005-0000-0000-0000EE240000}"/>
    <cellStyle name="60% - Accent6 3 13" xfId="9495" xr:uid="{00000000-0005-0000-0000-0000EF240000}"/>
    <cellStyle name="60% - Accent6 3 2" xfId="9496" xr:uid="{00000000-0005-0000-0000-0000F0240000}"/>
    <cellStyle name="60% - Accent6 3 2 2" xfId="9497" xr:uid="{00000000-0005-0000-0000-0000F1240000}"/>
    <cellStyle name="60% - Accent6 3 3" xfId="9498" xr:uid="{00000000-0005-0000-0000-0000F2240000}"/>
    <cellStyle name="60% - Accent6 3 3 2" xfId="9499" xr:uid="{00000000-0005-0000-0000-0000F3240000}"/>
    <cellStyle name="60% - Accent6 3 4" xfId="9500" xr:uid="{00000000-0005-0000-0000-0000F4240000}"/>
    <cellStyle name="60% - Accent6 3 4 2" xfId="9501" xr:uid="{00000000-0005-0000-0000-0000F5240000}"/>
    <cellStyle name="60% - Accent6 3 5" xfId="9502" xr:uid="{00000000-0005-0000-0000-0000F6240000}"/>
    <cellStyle name="60% - Accent6 3 5 2" xfId="9503" xr:uid="{00000000-0005-0000-0000-0000F7240000}"/>
    <cellStyle name="60% - Accent6 3 6" xfId="9504" xr:uid="{00000000-0005-0000-0000-0000F8240000}"/>
    <cellStyle name="60% - Accent6 3 7" xfId="9505" xr:uid="{00000000-0005-0000-0000-0000F9240000}"/>
    <cellStyle name="60% - Accent6 3 8" xfId="9506" xr:uid="{00000000-0005-0000-0000-0000FA240000}"/>
    <cellStyle name="60% - Accent6 3 9" xfId="9507" xr:uid="{00000000-0005-0000-0000-0000FB240000}"/>
    <cellStyle name="60% - Accent6 3_wimax" xfId="9508" xr:uid="{00000000-0005-0000-0000-0000FC240000}"/>
    <cellStyle name="60% - Accent6 30" xfId="9509" xr:uid="{00000000-0005-0000-0000-0000FD240000}"/>
    <cellStyle name="60% - Accent6 31" xfId="9510" xr:uid="{00000000-0005-0000-0000-0000FE240000}"/>
    <cellStyle name="60% - Accent6 32" xfId="9511" xr:uid="{00000000-0005-0000-0000-0000FF240000}"/>
    <cellStyle name="60% - Accent6 33" xfId="9512" xr:uid="{00000000-0005-0000-0000-000000250000}"/>
    <cellStyle name="60% - Accent6 34" xfId="9513" xr:uid="{00000000-0005-0000-0000-000001250000}"/>
    <cellStyle name="60% - Accent6 4" xfId="9514" xr:uid="{00000000-0005-0000-0000-000002250000}"/>
    <cellStyle name="60% - Accent6 4 10" xfId="9515" xr:uid="{00000000-0005-0000-0000-000003250000}"/>
    <cellStyle name="60% - Accent6 4 11" xfId="9516" xr:uid="{00000000-0005-0000-0000-000004250000}"/>
    <cellStyle name="60% - Accent6 4 12" xfId="9517" xr:uid="{00000000-0005-0000-0000-000005250000}"/>
    <cellStyle name="60% - Accent6 4 13" xfId="9518" xr:uid="{00000000-0005-0000-0000-000006250000}"/>
    <cellStyle name="60% - Accent6 4 2" xfId="9519" xr:uid="{00000000-0005-0000-0000-000007250000}"/>
    <cellStyle name="60% - Accent6 4 3" xfId="9520" xr:uid="{00000000-0005-0000-0000-000008250000}"/>
    <cellStyle name="60% - Accent6 4 4" xfId="9521" xr:uid="{00000000-0005-0000-0000-000009250000}"/>
    <cellStyle name="60% - Accent6 4 5" xfId="9522" xr:uid="{00000000-0005-0000-0000-00000A250000}"/>
    <cellStyle name="60% - Accent6 4 6" xfId="9523" xr:uid="{00000000-0005-0000-0000-00000B250000}"/>
    <cellStyle name="60% - Accent6 4 7" xfId="9524" xr:uid="{00000000-0005-0000-0000-00000C250000}"/>
    <cellStyle name="60% - Accent6 4 8" xfId="9525" xr:uid="{00000000-0005-0000-0000-00000D250000}"/>
    <cellStyle name="60% - Accent6 4 9" xfId="9526" xr:uid="{00000000-0005-0000-0000-00000E250000}"/>
    <cellStyle name="60% - Accent6 4_wimax" xfId="9527" xr:uid="{00000000-0005-0000-0000-00000F250000}"/>
    <cellStyle name="60% - Accent6 5" xfId="9528" xr:uid="{00000000-0005-0000-0000-000010250000}"/>
    <cellStyle name="60% - Accent6 5 10" xfId="9529" xr:uid="{00000000-0005-0000-0000-000011250000}"/>
    <cellStyle name="60% - Accent6 5 11" xfId="9530" xr:uid="{00000000-0005-0000-0000-000012250000}"/>
    <cellStyle name="60% - Accent6 5 12" xfId="9531" xr:uid="{00000000-0005-0000-0000-000013250000}"/>
    <cellStyle name="60% - Accent6 5 13" xfId="9532" xr:uid="{00000000-0005-0000-0000-000014250000}"/>
    <cellStyle name="60% - Accent6 5 2" xfId="9533" xr:uid="{00000000-0005-0000-0000-000015250000}"/>
    <cellStyle name="60% - Accent6 5 3" xfId="9534" xr:uid="{00000000-0005-0000-0000-000016250000}"/>
    <cellStyle name="60% - Accent6 5 4" xfId="9535" xr:uid="{00000000-0005-0000-0000-000017250000}"/>
    <cellStyle name="60% - Accent6 5 5" xfId="9536" xr:uid="{00000000-0005-0000-0000-000018250000}"/>
    <cellStyle name="60% - Accent6 5 6" xfId="9537" xr:uid="{00000000-0005-0000-0000-000019250000}"/>
    <cellStyle name="60% - Accent6 5 7" xfId="9538" xr:uid="{00000000-0005-0000-0000-00001A250000}"/>
    <cellStyle name="60% - Accent6 5 8" xfId="9539" xr:uid="{00000000-0005-0000-0000-00001B250000}"/>
    <cellStyle name="60% - Accent6 5 9" xfId="9540" xr:uid="{00000000-0005-0000-0000-00001C250000}"/>
    <cellStyle name="60% - Accent6 5_wimax" xfId="9541" xr:uid="{00000000-0005-0000-0000-00001D250000}"/>
    <cellStyle name="60% - Accent6 6" xfId="9542" xr:uid="{00000000-0005-0000-0000-00001E250000}"/>
    <cellStyle name="60% - Accent6 6 10" xfId="9543" xr:uid="{00000000-0005-0000-0000-00001F250000}"/>
    <cellStyle name="60% - Accent6 6 11" xfId="9544" xr:uid="{00000000-0005-0000-0000-000020250000}"/>
    <cellStyle name="60% - Accent6 6 12" xfId="9545" xr:uid="{00000000-0005-0000-0000-000021250000}"/>
    <cellStyle name="60% - Accent6 6 13" xfId="9546" xr:uid="{00000000-0005-0000-0000-000022250000}"/>
    <cellStyle name="60% - Accent6 6 2" xfId="9547" xr:uid="{00000000-0005-0000-0000-000023250000}"/>
    <cellStyle name="60% - Accent6 6 3" xfId="9548" xr:uid="{00000000-0005-0000-0000-000024250000}"/>
    <cellStyle name="60% - Accent6 6 4" xfId="9549" xr:uid="{00000000-0005-0000-0000-000025250000}"/>
    <cellStyle name="60% - Accent6 6 5" xfId="9550" xr:uid="{00000000-0005-0000-0000-000026250000}"/>
    <cellStyle name="60% - Accent6 6 6" xfId="9551" xr:uid="{00000000-0005-0000-0000-000027250000}"/>
    <cellStyle name="60% - Accent6 6 7" xfId="9552" xr:uid="{00000000-0005-0000-0000-000028250000}"/>
    <cellStyle name="60% - Accent6 6 8" xfId="9553" xr:uid="{00000000-0005-0000-0000-000029250000}"/>
    <cellStyle name="60% - Accent6 6 9" xfId="9554" xr:uid="{00000000-0005-0000-0000-00002A250000}"/>
    <cellStyle name="60% - Accent6 7" xfId="9555" xr:uid="{00000000-0005-0000-0000-00002B250000}"/>
    <cellStyle name="60% - Accent6 7 10" xfId="9556" xr:uid="{00000000-0005-0000-0000-00002C250000}"/>
    <cellStyle name="60% - Accent6 7 11" xfId="9557" xr:uid="{00000000-0005-0000-0000-00002D250000}"/>
    <cellStyle name="60% - Accent6 7 12" xfId="9558" xr:uid="{00000000-0005-0000-0000-00002E250000}"/>
    <cellStyle name="60% - Accent6 7 13" xfId="9559" xr:uid="{00000000-0005-0000-0000-00002F250000}"/>
    <cellStyle name="60% - Accent6 7 2" xfId="9560" xr:uid="{00000000-0005-0000-0000-000030250000}"/>
    <cellStyle name="60% - Accent6 7 3" xfId="9561" xr:uid="{00000000-0005-0000-0000-000031250000}"/>
    <cellStyle name="60% - Accent6 7 4" xfId="9562" xr:uid="{00000000-0005-0000-0000-000032250000}"/>
    <cellStyle name="60% - Accent6 7 5" xfId="9563" xr:uid="{00000000-0005-0000-0000-000033250000}"/>
    <cellStyle name="60% - Accent6 7 6" xfId="9564" xr:uid="{00000000-0005-0000-0000-000034250000}"/>
    <cellStyle name="60% - Accent6 7 7" xfId="9565" xr:uid="{00000000-0005-0000-0000-000035250000}"/>
    <cellStyle name="60% - Accent6 7 8" xfId="9566" xr:uid="{00000000-0005-0000-0000-000036250000}"/>
    <cellStyle name="60% - Accent6 7 9" xfId="9567" xr:uid="{00000000-0005-0000-0000-000037250000}"/>
    <cellStyle name="60% - Accent6 8" xfId="9568" xr:uid="{00000000-0005-0000-0000-000038250000}"/>
    <cellStyle name="60% - Accent6 9" xfId="9569" xr:uid="{00000000-0005-0000-0000-000039250000}"/>
    <cellStyle name="60% - ccent5 7 4" xfId="9570" xr:uid="{00000000-0005-0000-0000-00003A250000}"/>
    <cellStyle name="60% - 强调文字颜色 1" xfId="9571" xr:uid="{00000000-0005-0000-0000-00003B250000}"/>
    <cellStyle name="60% - 强调文字颜色 1 2" xfId="9572" xr:uid="{00000000-0005-0000-0000-00003C250000}"/>
    <cellStyle name="60% - 强调文字颜色 1 3" xfId="9573" xr:uid="{00000000-0005-0000-0000-00003D250000}"/>
    <cellStyle name="60% - 强调文字颜色 1 4" xfId="9574" xr:uid="{00000000-0005-0000-0000-00003E250000}"/>
    <cellStyle name="60% - 强调文字颜色 2" xfId="9575" xr:uid="{00000000-0005-0000-0000-00003F250000}"/>
    <cellStyle name="60% - 强调文字颜色 2 2" xfId="9576" xr:uid="{00000000-0005-0000-0000-000040250000}"/>
    <cellStyle name="60% - 强调文字颜色 2 3" xfId="9577" xr:uid="{00000000-0005-0000-0000-000041250000}"/>
    <cellStyle name="60% - 强调文字颜色 2 4" xfId="9578" xr:uid="{00000000-0005-0000-0000-000042250000}"/>
    <cellStyle name="60% - 强调文字颜色 3" xfId="9579" xr:uid="{00000000-0005-0000-0000-000043250000}"/>
    <cellStyle name="60% - 强调文字颜色 3 2" xfId="9580" xr:uid="{00000000-0005-0000-0000-000044250000}"/>
    <cellStyle name="60% - 强调文字颜色 3 3" xfId="9581" xr:uid="{00000000-0005-0000-0000-000045250000}"/>
    <cellStyle name="60% - 强调文字颜色 3 4" xfId="9582" xr:uid="{00000000-0005-0000-0000-000046250000}"/>
    <cellStyle name="60% - 强调文字颜色 4" xfId="9583" xr:uid="{00000000-0005-0000-0000-000047250000}"/>
    <cellStyle name="60% - 强调文字颜色 4 2" xfId="9584" xr:uid="{00000000-0005-0000-0000-000048250000}"/>
    <cellStyle name="60% - 强调文字颜色 4 3" xfId="9585" xr:uid="{00000000-0005-0000-0000-000049250000}"/>
    <cellStyle name="60% - 强调文字颜色 4 4" xfId="9586" xr:uid="{00000000-0005-0000-0000-00004A250000}"/>
    <cellStyle name="60% - 强调文字颜色 5" xfId="9587" xr:uid="{00000000-0005-0000-0000-00004B250000}"/>
    <cellStyle name="60% - 强调文字颜色 5 2" xfId="9588" xr:uid="{00000000-0005-0000-0000-00004C250000}"/>
    <cellStyle name="60% - 强调文字颜色 5 3" xfId="9589" xr:uid="{00000000-0005-0000-0000-00004D250000}"/>
    <cellStyle name="60% - 强调文字颜色 5 4" xfId="9590" xr:uid="{00000000-0005-0000-0000-00004E250000}"/>
    <cellStyle name="60% - 强调文字颜色 6" xfId="9591" xr:uid="{00000000-0005-0000-0000-00004F250000}"/>
    <cellStyle name="60% - 强调文字颜色 6 2" xfId="9592" xr:uid="{00000000-0005-0000-0000-000050250000}"/>
    <cellStyle name="60% - 强调文字颜色 6 3" xfId="9593" xr:uid="{00000000-0005-0000-0000-000051250000}"/>
    <cellStyle name="60% - 强调文字颜色 6 4" xfId="9594" xr:uid="{00000000-0005-0000-0000-000052250000}"/>
    <cellStyle name="600 PN" xfId="9595" xr:uid="{00000000-0005-0000-0000-000053250000}"/>
    <cellStyle name="600 PN 2" xfId="9596" xr:uid="{00000000-0005-0000-0000-000054250000}"/>
    <cellStyle name="700 PN" xfId="9597" xr:uid="{00000000-0005-0000-0000-000055250000}"/>
    <cellStyle name="9" xfId="9598" xr:uid="{00000000-0005-0000-0000-000056250000}"/>
    <cellStyle name="9 2" xfId="9599" xr:uid="{00000000-0005-0000-0000-000057250000}"/>
    <cellStyle name="9_Input" xfId="9600" xr:uid="{00000000-0005-0000-0000-000058250000}"/>
    <cellStyle name="Äåíåæíûé [0]_PERSONAL" xfId="9601" xr:uid="{00000000-0005-0000-0000-000059250000}"/>
    <cellStyle name="Äåíåæíûé_PERSONAL" xfId="9602" xr:uid="{00000000-0005-0000-0000-00005A250000}"/>
    <cellStyle name="ac" xfId="9603" xr:uid="{00000000-0005-0000-0000-00005B250000}"/>
    <cellStyle name="ac 2" xfId="9604" xr:uid="{00000000-0005-0000-0000-00005C250000}"/>
    <cellStyle name="Accent1 10" xfId="9605" xr:uid="{00000000-0005-0000-0000-00005D250000}"/>
    <cellStyle name="Accent1 11" xfId="9606" xr:uid="{00000000-0005-0000-0000-00005E250000}"/>
    <cellStyle name="Accent1 12" xfId="9607" xr:uid="{00000000-0005-0000-0000-00005F250000}"/>
    <cellStyle name="Accent1 13" xfId="9608" xr:uid="{00000000-0005-0000-0000-000060250000}"/>
    <cellStyle name="Accent1 14" xfId="9609" xr:uid="{00000000-0005-0000-0000-000061250000}"/>
    <cellStyle name="Accent1 15" xfId="9610" xr:uid="{00000000-0005-0000-0000-000062250000}"/>
    <cellStyle name="Accent1 16" xfId="9611" xr:uid="{00000000-0005-0000-0000-000063250000}"/>
    <cellStyle name="Accent1 17" xfId="9612" xr:uid="{00000000-0005-0000-0000-000064250000}"/>
    <cellStyle name="Accent1 18" xfId="9613" xr:uid="{00000000-0005-0000-0000-000065250000}"/>
    <cellStyle name="Accent1 19" xfId="9614" xr:uid="{00000000-0005-0000-0000-000066250000}"/>
    <cellStyle name="Accent1 2" xfId="9615" xr:uid="{00000000-0005-0000-0000-000067250000}"/>
    <cellStyle name="Accent1 2 10" xfId="9616" xr:uid="{00000000-0005-0000-0000-000068250000}"/>
    <cellStyle name="Accent1 2 11" xfId="9617" xr:uid="{00000000-0005-0000-0000-000069250000}"/>
    <cellStyle name="Accent1 2 12" xfId="9618" xr:uid="{00000000-0005-0000-0000-00006A250000}"/>
    <cellStyle name="Accent1 2 13" xfId="9619" xr:uid="{00000000-0005-0000-0000-00006B250000}"/>
    <cellStyle name="Accent1 2 2" xfId="9620" xr:uid="{00000000-0005-0000-0000-00006C250000}"/>
    <cellStyle name="Accent1 2 2 2" xfId="9621" xr:uid="{00000000-0005-0000-0000-00006D250000}"/>
    <cellStyle name="Accent1 2 3" xfId="9622" xr:uid="{00000000-0005-0000-0000-00006E250000}"/>
    <cellStyle name="Accent1 2 3 2" xfId="9623" xr:uid="{00000000-0005-0000-0000-00006F250000}"/>
    <cellStyle name="Accent1 2 4" xfId="9624" xr:uid="{00000000-0005-0000-0000-000070250000}"/>
    <cellStyle name="Accent1 2 4 2" xfId="9625" xr:uid="{00000000-0005-0000-0000-000071250000}"/>
    <cellStyle name="Accent1 2 5" xfId="9626" xr:uid="{00000000-0005-0000-0000-000072250000}"/>
    <cellStyle name="Accent1 2 5 2" xfId="9627" xr:uid="{00000000-0005-0000-0000-000073250000}"/>
    <cellStyle name="Accent1 2 6" xfId="9628" xr:uid="{00000000-0005-0000-0000-000074250000}"/>
    <cellStyle name="Accent1 2 7" xfId="9629" xr:uid="{00000000-0005-0000-0000-000075250000}"/>
    <cellStyle name="Accent1 2 8" xfId="9630" xr:uid="{00000000-0005-0000-0000-000076250000}"/>
    <cellStyle name="Accent1 2 9" xfId="9631" xr:uid="{00000000-0005-0000-0000-000077250000}"/>
    <cellStyle name="Accent1 2_wimax" xfId="9632" xr:uid="{00000000-0005-0000-0000-000078250000}"/>
    <cellStyle name="Accent1 20" xfId="9633" xr:uid="{00000000-0005-0000-0000-000079250000}"/>
    <cellStyle name="Accent1 21" xfId="9634" xr:uid="{00000000-0005-0000-0000-00007A250000}"/>
    <cellStyle name="Accent1 22" xfId="9635" xr:uid="{00000000-0005-0000-0000-00007B250000}"/>
    <cellStyle name="Accent1 23" xfId="9636" xr:uid="{00000000-0005-0000-0000-00007C250000}"/>
    <cellStyle name="Accent1 24" xfId="9637" xr:uid="{00000000-0005-0000-0000-00007D250000}"/>
    <cellStyle name="Accent1 25" xfId="9638" xr:uid="{00000000-0005-0000-0000-00007E250000}"/>
    <cellStyle name="Accent1 26" xfId="9639" xr:uid="{00000000-0005-0000-0000-00007F250000}"/>
    <cellStyle name="Accent1 27" xfId="9640" xr:uid="{00000000-0005-0000-0000-000080250000}"/>
    <cellStyle name="Accent1 27 2" xfId="9641" xr:uid="{00000000-0005-0000-0000-000081250000}"/>
    <cellStyle name="Accent1 28" xfId="9642" xr:uid="{00000000-0005-0000-0000-000082250000}"/>
    <cellStyle name="Accent1 29" xfId="9643" xr:uid="{00000000-0005-0000-0000-000083250000}"/>
    <cellStyle name="Accent1 3" xfId="9644" xr:uid="{00000000-0005-0000-0000-000084250000}"/>
    <cellStyle name="Accent1 3 10" xfId="9645" xr:uid="{00000000-0005-0000-0000-000085250000}"/>
    <cellStyle name="Accent1 3 11" xfId="9646" xr:uid="{00000000-0005-0000-0000-000086250000}"/>
    <cellStyle name="Accent1 3 12" xfId="9647" xr:uid="{00000000-0005-0000-0000-000087250000}"/>
    <cellStyle name="Accent1 3 13" xfId="9648" xr:uid="{00000000-0005-0000-0000-000088250000}"/>
    <cellStyle name="Accent1 3 2" xfId="9649" xr:uid="{00000000-0005-0000-0000-000089250000}"/>
    <cellStyle name="Accent1 3 2 2" xfId="9650" xr:uid="{00000000-0005-0000-0000-00008A250000}"/>
    <cellStyle name="Accent1 3 3" xfId="9651" xr:uid="{00000000-0005-0000-0000-00008B250000}"/>
    <cellStyle name="Accent1 3 3 2" xfId="9652" xr:uid="{00000000-0005-0000-0000-00008C250000}"/>
    <cellStyle name="Accent1 3 4" xfId="9653" xr:uid="{00000000-0005-0000-0000-00008D250000}"/>
    <cellStyle name="Accent1 3 4 2" xfId="9654" xr:uid="{00000000-0005-0000-0000-00008E250000}"/>
    <cellStyle name="Accent1 3 5" xfId="9655" xr:uid="{00000000-0005-0000-0000-00008F250000}"/>
    <cellStyle name="Accent1 3 5 2" xfId="9656" xr:uid="{00000000-0005-0000-0000-000090250000}"/>
    <cellStyle name="Accent1 3 6" xfId="9657" xr:uid="{00000000-0005-0000-0000-000091250000}"/>
    <cellStyle name="Accent1 3 7" xfId="9658" xr:uid="{00000000-0005-0000-0000-000092250000}"/>
    <cellStyle name="Accent1 3 8" xfId="9659" xr:uid="{00000000-0005-0000-0000-000093250000}"/>
    <cellStyle name="Accent1 3 9" xfId="9660" xr:uid="{00000000-0005-0000-0000-000094250000}"/>
    <cellStyle name="Accent1 3_wimax" xfId="9661" xr:uid="{00000000-0005-0000-0000-000095250000}"/>
    <cellStyle name="Accent1 30" xfId="9662" xr:uid="{00000000-0005-0000-0000-000096250000}"/>
    <cellStyle name="Accent1 31" xfId="9663" xr:uid="{00000000-0005-0000-0000-000097250000}"/>
    <cellStyle name="Accent1 32" xfId="9664" xr:uid="{00000000-0005-0000-0000-000098250000}"/>
    <cellStyle name="Accent1 33" xfId="9665" xr:uid="{00000000-0005-0000-0000-000099250000}"/>
    <cellStyle name="Accent1 34" xfId="9666" xr:uid="{00000000-0005-0000-0000-00009A250000}"/>
    <cellStyle name="Accent1 4" xfId="9667" xr:uid="{00000000-0005-0000-0000-00009B250000}"/>
    <cellStyle name="Accent1 4 10" xfId="9668" xr:uid="{00000000-0005-0000-0000-00009C250000}"/>
    <cellStyle name="Accent1 4 11" xfId="9669" xr:uid="{00000000-0005-0000-0000-00009D250000}"/>
    <cellStyle name="Accent1 4 12" xfId="9670" xr:uid="{00000000-0005-0000-0000-00009E250000}"/>
    <cellStyle name="Accent1 4 13" xfId="9671" xr:uid="{00000000-0005-0000-0000-00009F250000}"/>
    <cellStyle name="Accent1 4 2" xfId="9672" xr:uid="{00000000-0005-0000-0000-0000A0250000}"/>
    <cellStyle name="Accent1 4 3" xfId="9673" xr:uid="{00000000-0005-0000-0000-0000A1250000}"/>
    <cellStyle name="Accent1 4 4" xfId="9674" xr:uid="{00000000-0005-0000-0000-0000A2250000}"/>
    <cellStyle name="Accent1 4 5" xfId="9675" xr:uid="{00000000-0005-0000-0000-0000A3250000}"/>
    <cellStyle name="Accent1 4 6" xfId="9676" xr:uid="{00000000-0005-0000-0000-0000A4250000}"/>
    <cellStyle name="Accent1 4 7" xfId="9677" xr:uid="{00000000-0005-0000-0000-0000A5250000}"/>
    <cellStyle name="Accent1 4 8" xfId="9678" xr:uid="{00000000-0005-0000-0000-0000A6250000}"/>
    <cellStyle name="Accent1 4 9" xfId="9679" xr:uid="{00000000-0005-0000-0000-0000A7250000}"/>
    <cellStyle name="Accent1 4_wimax" xfId="9680" xr:uid="{00000000-0005-0000-0000-0000A8250000}"/>
    <cellStyle name="Accent1 5" xfId="9681" xr:uid="{00000000-0005-0000-0000-0000A9250000}"/>
    <cellStyle name="Accent1 5 10" xfId="9682" xr:uid="{00000000-0005-0000-0000-0000AA250000}"/>
    <cellStyle name="Accent1 5 11" xfId="9683" xr:uid="{00000000-0005-0000-0000-0000AB250000}"/>
    <cellStyle name="Accent1 5 12" xfId="9684" xr:uid="{00000000-0005-0000-0000-0000AC250000}"/>
    <cellStyle name="Accent1 5 13" xfId="9685" xr:uid="{00000000-0005-0000-0000-0000AD250000}"/>
    <cellStyle name="Accent1 5 2" xfId="9686" xr:uid="{00000000-0005-0000-0000-0000AE250000}"/>
    <cellStyle name="Accent1 5 3" xfId="9687" xr:uid="{00000000-0005-0000-0000-0000AF250000}"/>
    <cellStyle name="Accent1 5 4" xfId="9688" xr:uid="{00000000-0005-0000-0000-0000B0250000}"/>
    <cellStyle name="Accent1 5 5" xfId="9689" xr:uid="{00000000-0005-0000-0000-0000B1250000}"/>
    <cellStyle name="Accent1 5 6" xfId="9690" xr:uid="{00000000-0005-0000-0000-0000B2250000}"/>
    <cellStyle name="Accent1 5 7" xfId="9691" xr:uid="{00000000-0005-0000-0000-0000B3250000}"/>
    <cellStyle name="Accent1 5 8" xfId="9692" xr:uid="{00000000-0005-0000-0000-0000B4250000}"/>
    <cellStyle name="Accent1 5 9" xfId="9693" xr:uid="{00000000-0005-0000-0000-0000B5250000}"/>
    <cellStyle name="Accent1 5_wimax" xfId="9694" xr:uid="{00000000-0005-0000-0000-0000B6250000}"/>
    <cellStyle name="Accent1 6" xfId="9695" xr:uid="{00000000-0005-0000-0000-0000B7250000}"/>
    <cellStyle name="Accent1 6 10" xfId="9696" xr:uid="{00000000-0005-0000-0000-0000B8250000}"/>
    <cellStyle name="Accent1 6 11" xfId="9697" xr:uid="{00000000-0005-0000-0000-0000B9250000}"/>
    <cellStyle name="Accent1 6 12" xfId="9698" xr:uid="{00000000-0005-0000-0000-0000BA250000}"/>
    <cellStyle name="Accent1 6 13" xfId="9699" xr:uid="{00000000-0005-0000-0000-0000BB250000}"/>
    <cellStyle name="Accent1 6 2" xfId="9700" xr:uid="{00000000-0005-0000-0000-0000BC250000}"/>
    <cellStyle name="Accent1 6 3" xfId="9701" xr:uid="{00000000-0005-0000-0000-0000BD250000}"/>
    <cellStyle name="Accent1 6 4" xfId="9702" xr:uid="{00000000-0005-0000-0000-0000BE250000}"/>
    <cellStyle name="Accent1 6 5" xfId="9703" xr:uid="{00000000-0005-0000-0000-0000BF250000}"/>
    <cellStyle name="Accent1 6 6" xfId="9704" xr:uid="{00000000-0005-0000-0000-0000C0250000}"/>
    <cellStyle name="Accent1 6 7" xfId="9705" xr:uid="{00000000-0005-0000-0000-0000C1250000}"/>
    <cellStyle name="Accent1 6 8" xfId="9706" xr:uid="{00000000-0005-0000-0000-0000C2250000}"/>
    <cellStyle name="Accent1 6 9" xfId="9707" xr:uid="{00000000-0005-0000-0000-0000C3250000}"/>
    <cellStyle name="Accent1 7" xfId="9708" xr:uid="{00000000-0005-0000-0000-0000C4250000}"/>
    <cellStyle name="Accent1 7 10" xfId="9709" xr:uid="{00000000-0005-0000-0000-0000C5250000}"/>
    <cellStyle name="Accent1 7 11" xfId="9710" xr:uid="{00000000-0005-0000-0000-0000C6250000}"/>
    <cellStyle name="Accent1 7 12" xfId="9711" xr:uid="{00000000-0005-0000-0000-0000C7250000}"/>
    <cellStyle name="Accent1 7 13" xfId="9712" xr:uid="{00000000-0005-0000-0000-0000C8250000}"/>
    <cellStyle name="Accent1 7 2" xfId="9713" xr:uid="{00000000-0005-0000-0000-0000C9250000}"/>
    <cellStyle name="Accent1 7 3" xfId="9714" xr:uid="{00000000-0005-0000-0000-0000CA250000}"/>
    <cellStyle name="Accent1 7 4" xfId="9715" xr:uid="{00000000-0005-0000-0000-0000CB250000}"/>
    <cellStyle name="Accent1 7 5" xfId="9716" xr:uid="{00000000-0005-0000-0000-0000CC250000}"/>
    <cellStyle name="Accent1 7 6" xfId="9717" xr:uid="{00000000-0005-0000-0000-0000CD250000}"/>
    <cellStyle name="Accent1 7 7" xfId="9718" xr:uid="{00000000-0005-0000-0000-0000CE250000}"/>
    <cellStyle name="Accent1 7 8" xfId="9719" xr:uid="{00000000-0005-0000-0000-0000CF250000}"/>
    <cellStyle name="Accent1 7 9" xfId="9720" xr:uid="{00000000-0005-0000-0000-0000D0250000}"/>
    <cellStyle name="Accent1 8" xfId="9721" xr:uid="{00000000-0005-0000-0000-0000D1250000}"/>
    <cellStyle name="Accent1 9" xfId="9722" xr:uid="{00000000-0005-0000-0000-0000D2250000}"/>
    <cellStyle name="Accent2 10" xfId="9723" xr:uid="{00000000-0005-0000-0000-0000D3250000}"/>
    <cellStyle name="Accent2 11" xfId="9724" xr:uid="{00000000-0005-0000-0000-0000D4250000}"/>
    <cellStyle name="Accent2 12" xfId="9725" xr:uid="{00000000-0005-0000-0000-0000D5250000}"/>
    <cellStyle name="Accent2 13" xfId="9726" xr:uid="{00000000-0005-0000-0000-0000D6250000}"/>
    <cellStyle name="Accent2 14" xfId="9727" xr:uid="{00000000-0005-0000-0000-0000D7250000}"/>
    <cellStyle name="Accent2 15" xfId="9728" xr:uid="{00000000-0005-0000-0000-0000D8250000}"/>
    <cellStyle name="Accent2 16" xfId="9729" xr:uid="{00000000-0005-0000-0000-0000D9250000}"/>
    <cellStyle name="Accent2 17" xfId="9730" xr:uid="{00000000-0005-0000-0000-0000DA250000}"/>
    <cellStyle name="Accent2 18" xfId="9731" xr:uid="{00000000-0005-0000-0000-0000DB250000}"/>
    <cellStyle name="Accent2 19" xfId="9732" xr:uid="{00000000-0005-0000-0000-0000DC250000}"/>
    <cellStyle name="Accent2 2" xfId="9733" xr:uid="{00000000-0005-0000-0000-0000DD250000}"/>
    <cellStyle name="Accent2 2 10" xfId="9734" xr:uid="{00000000-0005-0000-0000-0000DE250000}"/>
    <cellStyle name="Accent2 2 11" xfId="9735" xr:uid="{00000000-0005-0000-0000-0000DF250000}"/>
    <cellStyle name="Accent2 2 12" xfId="9736" xr:uid="{00000000-0005-0000-0000-0000E0250000}"/>
    <cellStyle name="Accent2 2 13" xfId="9737" xr:uid="{00000000-0005-0000-0000-0000E1250000}"/>
    <cellStyle name="Accent2 2 2" xfId="9738" xr:uid="{00000000-0005-0000-0000-0000E2250000}"/>
    <cellStyle name="Accent2 2 2 2" xfId="9739" xr:uid="{00000000-0005-0000-0000-0000E3250000}"/>
    <cellStyle name="Accent2 2 3" xfId="9740" xr:uid="{00000000-0005-0000-0000-0000E4250000}"/>
    <cellStyle name="Accent2 2 3 2" xfId="9741" xr:uid="{00000000-0005-0000-0000-0000E5250000}"/>
    <cellStyle name="Accent2 2 4" xfId="9742" xr:uid="{00000000-0005-0000-0000-0000E6250000}"/>
    <cellStyle name="Accent2 2 4 2" xfId="9743" xr:uid="{00000000-0005-0000-0000-0000E7250000}"/>
    <cellStyle name="Accent2 2 5" xfId="9744" xr:uid="{00000000-0005-0000-0000-0000E8250000}"/>
    <cellStyle name="Accent2 2 5 2" xfId="9745" xr:uid="{00000000-0005-0000-0000-0000E9250000}"/>
    <cellStyle name="Accent2 2 6" xfId="9746" xr:uid="{00000000-0005-0000-0000-0000EA250000}"/>
    <cellStyle name="Accent2 2 7" xfId="9747" xr:uid="{00000000-0005-0000-0000-0000EB250000}"/>
    <cellStyle name="Accent2 2 8" xfId="9748" xr:uid="{00000000-0005-0000-0000-0000EC250000}"/>
    <cellStyle name="Accent2 2 9" xfId="9749" xr:uid="{00000000-0005-0000-0000-0000ED250000}"/>
    <cellStyle name="Accent2 2_wimax" xfId="9750" xr:uid="{00000000-0005-0000-0000-0000EE250000}"/>
    <cellStyle name="Accent2 20" xfId="9751" xr:uid="{00000000-0005-0000-0000-0000EF250000}"/>
    <cellStyle name="Accent2 21" xfId="9752" xr:uid="{00000000-0005-0000-0000-0000F0250000}"/>
    <cellStyle name="Accent2 22" xfId="9753" xr:uid="{00000000-0005-0000-0000-0000F1250000}"/>
    <cellStyle name="Accent2 23" xfId="9754" xr:uid="{00000000-0005-0000-0000-0000F2250000}"/>
    <cellStyle name="Accent2 24" xfId="9755" xr:uid="{00000000-0005-0000-0000-0000F3250000}"/>
    <cellStyle name="Accent2 25" xfId="9756" xr:uid="{00000000-0005-0000-0000-0000F4250000}"/>
    <cellStyle name="Accent2 26" xfId="9757" xr:uid="{00000000-0005-0000-0000-0000F5250000}"/>
    <cellStyle name="Accent2 27" xfId="9758" xr:uid="{00000000-0005-0000-0000-0000F6250000}"/>
    <cellStyle name="Accent2 27 2" xfId="9759" xr:uid="{00000000-0005-0000-0000-0000F7250000}"/>
    <cellStyle name="Accent2 28" xfId="9760" xr:uid="{00000000-0005-0000-0000-0000F8250000}"/>
    <cellStyle name="Accent2 29" xfId="9761" xr:uid="{00000000-0005-0000-0000-0000F9250000}"/>
    <cellStyle name="Accent2 3" xfId="9762" xr:uid="{00000000-0005-0000-0000-0000FA250000}"/>
    <cellStyle name="Accent2 3 10" xfId="9763" xr:uid="{00000000-0005-0000-0000-0000FB250000}"/>
    <cellStyle name="Accent2 3 11" xfId="9764" xr:uid="{00000000-0005-0000-0000-0000FC250000}"/>
    <cellStyle name="Accent2 3 12" xfId="9765" xr:uid="{00000000-0005-0000-0000-0000FD250000}"/>
    <cellStyle name="Accent2 3 13" xfId="9766" xr:uid="{00000000-0005-0000-0000-0000FE250000}"/>
    <cellStyle name="Accent2 3 2" xfId="9767" xr:uid="{00000000-0005-0000-0000-0000FF250000}"/>
    <cellStyle name="Accent2 3 2 2" xfId="9768" xr:uid="{00000000-0005-0000-0000-000000260000}"/>
    <cellStyle name="Accent2 3 3" xfId="9769" xr:uid="{00000000-0005-0000-0000-000001260000}"/>
    <cellStyle name="Accent2 3 3 2" xfId="9770" xr:uid="{00000000-0005-0000-0000-000002260000}"/>
    <cellStyle name="Accent2 3 4" xfId="9771" xr:uid="{00000000-0005-0000-0000-000003260000}"/>
    <cellStyle name="Accent2 3 4 2" xfId="9772" xr:uid="{00000000-0005-0000-0000-000004260000}"/>
    <cellStyle name="Accent2 3 5" xfId="9773" xr:uid="{00000000-0005-0000-0000-000005260000}"/>
    <cellStyle name="Accent2 3 5 2" xfId="9774" xr:uid="{00000000-0005-0000-0000-000006260000}"/>
    <cellStyle name="Accent2 3 6" xfId="9775" xr:uid="{00000000-0005-0000-0000-000007260000}"/>
    <cellStyle name="Accent2 3 7" xfId="9776" xr:uid="{00000000-0005-0000-0000-000008260000}"/>
    <cellStyle name="Accent2 3 8" xfId="9777" xr:uid="{00000000-0005-0000-0000-000009260000}"/>
    <cellStyle name="Accent2 3 9" xfId="9778" xr:uid="{00000000-0005-0000-0000-00000A260000}"/>
    <cellStyle name="Accent2 3_wimax" xfId="9779" xr:uid="{00000000-0005-0000-0000-00000B260000}"/>
    <cellStyle name="Accent2 30" xfId="9780" xr:uid="{00000000-0005-0000-0000-00000C260000}"/>
    <cellStyle name="Accent2 31" xfId="9781" xr:uid="{00000000-0005-0000-0000-00000D260000}"/>
    <cellStyle name="Accent2 32" xfId="9782" xr:uid="{00000000-0005-0000-0000-00000E260000}"/>
    <cellStyle name="Accent2 33" xfId="9783" xr:uid="{00000000-0005-0000-0000-00000F260000}"/>
    <cellStyle name="Accent2 34" xfId="9784" xr:uid="{00000000-0005-0000-0000-000010260000}"/>
    <cellStyle name="Accent2 4" xfId="9785" xr:uid="{00000000-0005-0000-0000-000011260000}"/>
    <cellStyle name="Accent2 4 10" xfId="9786" xr:uid="{00000000-0005-0000-0000-000012260000}"/>
    <cellStyle name="Accent2 4 11" xfId="9787" xr:uid="{00000000-0005-0000-0000-000013260000}"/>
    <cellStyle name="Accent2 4 12" xfId="9788" xr:uid="{00000000-0005-0000-0000-000014260000}"/>
    <cellStyle name="Accent2 4 13" xfId="9789" xr:uid="{00000000-0005-0000-0000-000015260000}"/>
    <cellStyle name="Accent2 4 2" xfId="9790" xr:uid="{00000000-0005-0000-0000-000016260000}"/>
    <cellStyle name="Accent2 4 3" xfId="9791" xr:uid="{00000000-0005-0000-0000-000017260000}"/>
    <cellStyle name="Accent2 4 4" xfId="9792" xr:uid="{00000000-0005-0000-0000-000018260000}"/>
    <cellStyle name="Accent2 4 5" xfId="9793" xr:uid="{00000000-0005-0000-0000-000019260000}"/>
    <cellStyle name="Accent2 4 6" xfId="9794" xr:uid="{00000000-0005-0000-0000-00001A260000}"/>
    <cellStyle name="Accent2 4 7" xfId="9795" xr:uid="{00000000-0005-0000-0000-00001B260000}"/>
    <cellStyle name="Accent2 4 8" xfId="9796" xr:uid="{00000000-0005-0000-0000-00001C260000}"/>
    <cellStyle name="Accent2 4 9" xfId="9797" xr:uid="{00000000-0005-0000-0000-00001D260000}"/>
    <cellStyle name="Accent2 4_wimax" xfId="9798" xr:uid="{00000000-0005-0000-0000-00001E260000}"/>
    <cellStyle name="Accent2 5" xfId="9799" xr:uid="{00000000-0005-0000-0000-00001F260000}"/>
    <cellStyle name="Accent2 5 10" xfId="9800" xr:uid="{00000000-0005-0000-0000-000020260000}"/>
    <cellStyle name="Accent2 5 11" xfId="9801" xr:uid="{00000000-0005-0000-0000-000021260000}"/>
    <cellStyle name="Accent2 5 12" xfId="9802" xr:uid="{00000000-0005-0000-0000-000022260000}"/>
    <cellStyle name="Accent2 5 13" xfId="9803" xr:uid="{00000000-0005-0000-0000-000023260000}"/>
    <cellStyle name="Accent2 5 2" xfId="9804" xr:uid="{00000000-0005-0000-0000-000024260000}"/>
    <cellStyle name="Accent2 5 3" xfId="9805" xr:uid="{00000000-0005-0000-0000-000025260000}"/>
    <cellStyle name="Accent2 5 4" xfId="9806" xr:uid="{00000000-0005-0000-0000-000026260000}"/>
    <cellStyle name="Accent2 5 5" xfId="9807" xr:uid="{00000000-0005-0000-0000-000027260000}"/>
    <cellStyle name="Accent2 5 6" xfId="9808" xr:uid="{00000000-0005-0000-0000-000028260000}"/>
    <cellStyle name="Accent2 5 7" xfId="9809" xr:uid="{00000000-0005-0000-0000-000029260000}"/>
    <cellStyle name="Accent2 5 8" xfId="9810" xr:uid="{00000000-0005-0000-0000-00002A260000}"/>
    <cellStyle name="Accent2 5 9" xfId="9811" xr:uid="{00000000-0005-0000-0000-00002B260000}"/>
    <cellStyle name="Accent2 5_wimax" xfId="9812" xr:uid="{00000000-0005-0000-0000-00002C260000}"/>
    <cellStyle name="Accent2 6" xfId="9813" xr:uid="{00000000-0005-0000-0000-00002D260000}"/>
    <cellStyle name="Accent2 6 10" xfId="9814" xr:uid="{00000000-0005-0000-0000-00002E260000}"/>
    <cellStyle name="Accent2 6 11" xfId="9815" xr:uid="{00000000-0005-0000-0000-00002F260000}"/>
    <cellStyle name="Accent2 6 12" xfId="9816" xr:uid="{00000000-0005-0000-0000-000030260000}"/>
    <cellStyle name="Accent2 6 13" xfId="9817" xr:uid="{00000000-0005-0000-0000-000031260000}"/>
    <cellStyle name="Accent2 6 2" xfId="9818" xr:uid="{00000000-0005-0000-0000-000032260000}"/>
    <cellStyle name="Accent2 6 3" xfId="9819" xr:uid="{00000000-0005-0000-0000-000033260000}"/>
    <cellStyle name="Accent2 6 4" xfId="9820" xr:uid="{00000000-0005-0000-0000-000034260000}"/>
    <cellStyle name="Accent2 6 5" xfId="9821" xr:uid="{00000000-0005-0000-0000-000035260000}"/>
    <cellStyle name="Accent2 6 6" xfId="9822" xr:uid="{00000000-0005-0000-0000-000036260000}"/>
    <cellStyle name="Accent2 6 7" xfId="9823" xr:uid="{00000000-0005-0000-0000-000037260000}"/>
    <cellStyle name="Accent2 6 8" xfId="9824" xr:uid="{00000000-0005-0000-0000-000038260000}"/>
    <cellStyle name="Accent2 6 9" xfId="9825" xr:uid="{00000000-0005-0000-0000-000039260000}"/>
    <cellStyle name="Accent2 7" xfId="9826" xr:uid="{00000000-0005-0000-0000-00003A260000}"/>
    <cellStyle name="Accent2 7 10" xfId="9827" xr:uid="{00000000-0005-0000-0000-00003B260000}"/>
    <cellStyle name="Accent2 7 11" xfId="9828" xr:uid="{00000000-0005-0000-0000-00003C260000}"/>
    <cellStyle name="Accent2 7 12" xfId="9829" xr:uid="{00000000-0005-0000-0000-00003D260000}"/>
    <cellStyle name="Accent2 7 13" xfId="9830" xr:uid="{00000000-0005-0000-0000-00003E260000}"/>
    <cellStyle name="Accent2 7 2" xfId="9831" xr:uid="{00000000-0005-0000-0000-00003F260000}"/>
    <cellStyle name="Accent2 7 3" xfId="9832" xr:uid="{00000000-0005-0000-0000-000040260000}"/>
    <cellStyle name="Accent2 7 4" xfId="9833" xr:uid="{00000000-0005-0000-0000-000041260000}"/>
    <cellStyle name="Accent2 7 5" xfId="9834" xr:uid="{00000000-0005-0000-0000-000042260000}"/>
    <cellStyle name="Accent2 7 6" xfId="9835" xr:uid="{00000000-0005-0000-0000-000043260000}"/>
    <cellStyle name="Accent2 7 7" xfId="9836" xr:uid="{00000000-0005-0000-0000-000044260000}"/>
    <cellStyle name="Accent2 7 8" xfId="9837" xr:uid="{00000000-0005-0000-0000-000045260000}"/>
    <cellStyle name="Accent2 7 9" xfId="9838" xr:uid="{00000000-0005-0000-0000-000046260000}"/>
    <cellStyle name="Accent2 8" xfId="9839" xr:uid="{00000000-0005-0000-0000-000047260000}"/>
    <cellStyle name="Accent2 9" xfId="9840" xr:uid="{00000000-0005-0000-0000-000048260000}"/>
    <cellStyle name="Accent3 10" xfId="9841" xr:uid="{00000000-0005-0000-0000-000049260000}"/>
    <cellStyle name="Accent3 11" xfId="9842" xr:uid="{00000000-0005-0000-0000-00004A260000}"/>
    <cellStyle name="Accent3 12" xfId="9843" xr:uid="{00000000-0005-0000-0000-00004B260000}"/>
    <cellStyle name="Accent3 13" xfId="9844" xr:uid="{00000000-0005-0000-0000-00004C260000}"/>
    <cellStyle name="Accent3 14" xfId="9845" xr:uid="{00000000-0005-0000-0000-00004D260000}"/>
    <cellStyle name="Accent3 15" xfId="9846" xr:uid="{00000000-0005-0000-0000-00004E260000}"/>
    <cellStyle name="Accent3 16" xfId="9847" xr:uid="{00000000-0005-0000-0000-00004F260000}"/>
    <cellStyle name="Accent3 17" xfId="9848" xr:uid="{00000000-0005-0000-0000-000050260000}"/>
    <cellStyle name="Accent3 18" xfId="9849" xr:uid="{00000000-0005-0000-0000-000051260000}"/>
    <cellStyle name="Accent3 19" xfId="9850" xr:uid="{00000000-0005-0000-0000-000052260000}"/>
    <cellStyle name="Accent3 2" xfId="9851" xr:uid="{00000000-0005-0000-0000-000053260000}"/>
    <cellStyle name="Accent3 2 10" xfId="9852" xr:uid="{00000000-0005-0000-0000-000054260000}"/>
    <cellStyle name="Accent3 2 11" xfId="9853" xr:uid="{00000000-0005-0000-0000-000055260000}"/>
    <cellStyle name="Accent3 2 12" xfId="9854" xr:uid="{00000000-0005-0000-0000-000056260000}"/>
    <cellStyle name="Accent3 2 13" xfId="9855" xr:uid="{00000000-0005-0000-0000-000057260000}"/>
    <cellStyle name="Accent3 2 2" xfId="9856" xr:uid="{00000000-0005-0000-0000-000058260000}"/>
    <cellStyle name="Accent3 2 2 2" xfId="9857" xr:uid="{00000000-0005-0000-0000-000059260000}"/>
    <cellStyle name="Accent3 2 3" xfId="9858" xr:uid="{00000000-0005-0000-0000-00005A260000}"/>
    <cellStyle name="Accent3 2 3 2" xfId="9859" xr:uid="{00000000-0005-0000-0000-00005B260000}"/>
    <cellStyle name="Accent3 2 4" xfId="9860" xr:uid="{00000000-0005-0000-0000-00005C260000}"/>
    <cellStyle name="Accent3 2 4 2" xfId="9861" xr:uid="{00000000-0005-0000-0000-00005D260000}"/>
    <cellStyle name="Accent3 2 5" xfId="9862" xr:uid="{00000000-0005-0000-0000-00005E260000}"/>
    <cellStyle name="Accent3 2 5 2" xfId="9863" xr:uid="{00000000-0005-0000-0000-00005F260000}"/>
    <cellStyle name="Accent3 2 6" xfId="9864" xr:uid="{00000000-0005-0000-0000-000060260000}"/>
    <cellStyle name="Accent3 2 7" xfId="9865" xr:uid="{00000000-0005-0000-0000-000061260000}"/>
    <cellStyle name="Accent3 2 8" xfId="9866" xr:uid="{00000000-0005-0000-0000-000062260000}"/>
    <cellStyle name="Accent3 2 9" xfId="9867" xr:uid="{00000000-0005-0000-0000-000063260000}"/>
    <cellStyle name="Accent3 2_wimax" xfId="9868" xr:uid="{00000000-0005-0000-0000-000064260000}"/>
    <cellStyle name="Accent3 20" xfId="9869" xr:uid="{00000000-0005-0000-0000-000065260000}"/>
    <cellStyle name="Accent3 21" xfId="9870" xr:uid="{00000000-0005-0000-0000-000066260000}"/>
    <cellStyle name="Accent3 22" xfId="9871" xr:uid="{00000000-0005-0000-0000-000067260000}"/>
    <cellStyle name="Accent3 23" xfId="9872" xr:uid="{00000000-0005-0000-0000-000068260000}"/>
    <cellStyle name="Accent3 24" xfId="9873" xr:uid="{00000000-0005-0000-0000-000069260000}"/>
    <cellStyle name="Accent3 25" xfId="9874" xr:uid="{00000000-0005-0000-0000-00006A260000}"/>
    <cellStyle name="Accent3 26" xfId="9875" xr:uid="{00000000-0005-0000-0000-00006B260000}"/>
    <cellStyle name="Accent3 27" xfId="9876" xr:uid="{00000000-0005-0000-0000-00006C260000}"/>
    <cellStyle name="Accent3 27 2" xfId="9877" xr:uid="{00000000-0005-0000-0000-00006D260000}"/>
    <cellStyle name="Accent3 28" xfId="9878" xr:uid="{00000000-0005-0000-0000-00006E260000}"/>
    <cellStyle name="Accent3 29" xfId="9879" xr:uid="{00000000-0005-0000-0000-00006F260000}"/>
    <cellStyle name="Accent3 3" xfId="9880" xr:uid="{00000000-0005-0000-0000-000070260000}"/>
    <cellStyle name="Accent3 3 10" xfId="9881" xr:uid="{00000000-0005-0000-0000-000071260000}"/>
    <cellStyle name="Accent3 3 11" xfId="9882" xr:uid="{00000000-0005-0000-0000-000072260000}"/>
    <cellStyle name="Accent3 3 12" xfId="9883" xr:uid="{00000000-0005-0000-0000-000073260000}"/>
    <cellStyle name="Accent3 3 13" xfId="9884" xr:uid="{00000000-0005-0000-0000-000074260000}"/>
    <cellStyle name="Accent3 3 2" xfId="9885" xr:uid="{00000000-0005-0000-0000-000075260000}"/>
    <cellStyle name="Accent3 3 2 2" xfId="9886" xr:uid="{00000000-0005-0000-0000-000076260000}"/>
    <cellStyle name="Accent3 3 3" xfId="9887" xr:uid="{00000000-0005-0000-0000-000077260000}"/>
    <cellStyle name="Accent3 3 3 2" xfId="9888" xr:uid="{00000000-0005-0000-0000-000078260000}"/>
    <cellStyle name="Accent3 3 4" xfId="9889" xr:uid="{00000000-0005-0000-0000-000079260000}"/>
    <cellStyle name="Accent3 3 4 2" xfId="9890" xr:uid="{00000000-0005-0000-0000-00007A260000}"/>
    <cellStyle name="Accent3 3 5" xfId="9891" xr:uid="{00000000-0005-0000-0000-00007B260000}"/>
    <cellStyle name="Accent3 3 5 2" xfId="9892" xr:uid="{00000000-0005-0000-0000-00007C260000}"/>
    <cellStyle name="Accent3 3 6" xfId="9893" xr:uid="{00000000-0005-0000-0000-00007D260000}"/>
    <cellStyle name="Accent3 3 7" xfId="9894" xr:uid="{00000000-0005-0000-0000-00007E260000}"/>
    <cellStyle name="Accent3 3 8" xfId="9895" xr:uid="{00000000-0005-0000-0000-00007F260000}"/>
    <cellStyle name="Accent3 3 9" xfId="9896" xr:uid="{00000000-0005-0000-0000-000080260000}"/>
    <cellStyle name="Accent3 3_wimax" xfId="9897" xr:uid="{00000000-0005-0000-0000-000081260000}"/>
    <cellStyle name="Accent3 30" xfId="9898" xr:uid="{00000000-0005-0000-0000-000082260000}"/>
    <cellStyle name="Accent3 31" xfId="9899" xr:uid="{00000000-0005-0000-0000-000083260000}"/>
    <cellStyle name="Accent3 32" xfId="9900" xr:uid="{00000000-0005-0000-0000-000084260000}"/>
    <cellStyle name="Accent3 33" xfId="9901" xr:uid="{00000000-0005-0000-0000-000085260000}"/>
    <cellStyle name="Accent3 34" xfId="9902" xr:uid="{00000000-0005-0000-0000-000086260000}"/>
    <cellStyle name="Accent3 4" xfId="9903" xr:uid="{00000000-0005-0000-0000-000087260000}"/>
    <cellStyle name="Accent3 4 10" xfId="9904" xr:uid="{00000000-0005-0000-0000-000088260000}"/>
    <cellStyle name="Accent3 4 11" xfId="9905" xr:uid="{00000000-0005-0000-0000-000089260000}"/>
    <cellStyle name="Accent3 4 12" xfId="9906" xr:uid="{00000000-0005-0000-0000-00008A260000}"/>
    <cellStyle name="Accent3 4 13" xfId="9907" xr:uid="{00000000-0005-0000-0000-00008B260000}"/>
    <cellStyle name="Accent3 4 2" xfId="9908" xr:uid="{00000000-0005-0000-0000-00008C260000}"/>
    <cellStyle name="Accent3 4 3" xfId="9909" xr:uid="{00000000-0005-0000-0000-00008D260000}"/>
    <cellStyle name="Accent3 4 4" xfId="9910" xr:uid="{00000000-0005-0000-0000-00008E260000}"/>
    <cellStyle name="Accent3 4 5" xfId="9911" xr:uid="{00000000-0005-0000-0000-00008F260000}"/>
    <cellStyle name="Accent3 4 6" xfId="9912" xr:uid="{00000000-0005-0000-0000-000090260000}"/>
    <cellStyle name="Accent3 4 7" xfId="9913" xr:uid="{00000000-0005-0000-0000-000091260000}"/>
    <cellStyle name="Accent3 4 8" xfId="9914" xr:uid="{00000000-0005-0000-0000-000092260000}"/>
    <cellStyle name="Accent3 4 9" xfId="9915" xr:uid="{00000000-0005-0000-0000-000093260000}"/>
    <cellStyle name="Accent3 4_wimax" xfId="9916" xr:uid="{00000000-0005-0000-0000-000094260000}"/>
    <cellStyle name="Accent3 5" xfId="9917" xr:uid="{00000000-0005-0000-0000-000095260000}"/>
    <cellStyle name="Accent3 5 10" xfId="9918" xr:uid="{00000000-0005-0000-0000-000096260000}"/>
    <cellStyle name="Accent3 5 11" xfId="9919" xr:uid="{00000000-0005-0000-0000-000097260000}"/>
    <cellStyle name="Accent3 5 12" xfId="9920" xr:uid="{00000000-0005-0000-0000-000098260000}"/>
    <cellStyle name="Accent3 5 13" xfId="9921" xr:uid="{00000000-0005-0000-0000-000099260000}"/>
    <cellStyle name="Accent3 5 2" xfId="9922" xr:uid="{00000000-0005-0000-0000-00009A260000}"/>
    <cellStyle name="Accent3 5 3" xfId="9923" xr:uid="{00000000-0005-0000-0000-00009B260000}"/>
    <cellStyle name="Accent3 5 4" xfId="9924" xr:uid="{00000000-0005-0000-0000-00009C260000}"/>
    <cellStyle name="Accent3 5 5" xfId="9925" xr:uid="{00000000-0005-0000-0000-00009D260000}"/>
    <cellStyle name="Accent3 5 6" xfId="9926" xr:uid="{00000000-0005-0000-0000-00009E260000}"/>
    <cellStyle name="Accent3 5 7" xfId="9927" xr:uid="{00000000-0005-0000-0000-00009F260000}"/>
    <cellStyle name="Accent3 5 8" xfId="9928" xr:uid="{00000000-0005-0000-0000-0000A0260000}"/>
    <cellStyle name="Accent3 5 9" xfId="9929" xr:uid="{00000000-0005-0000-0000-0000A1260000}"/>
    <cellStyle name="Accent3 5_wimax" xfId="9930" xr:uid="{00000000-0005-0000-0000-0000A2260000}"/>
    <cellStyle name="Accent3 6" xfId="9931" xr:uid="{00000000-0005-0000-0000-0000A3260000}"/>
    <cellStyle name="Accent3 6 10" xfId="9932" xr:uid="{00000000-0005-0000-0000-0000A4260000}"/>
    <cellStyle name="Accent3 6 11" xfId="9933" xr:uid="{00000000-0005-0000-0000-0000A5260000}"/>
    <cellStyle name="Accent3 6 12" xfId="9934" xr:uid="{00000000-0005-0000-0000-0000A6260000}"/>
    <cellStyle name="Accent3 6 13" xfId="9935" xr:uid="{00000000-0005-0000-0000-0000A7260000}"/>
    <cellStyle name="Accent3 6 2" xfId="9936" xr:uid="{00000000-0005-0000-0000-0000A8260000}"/>
    <cellStyle name="Accent3 6 3" xfId="9937" xr:uid="{00000000-0005-0000-0000-0000A9260000}"/>
    <cellStyle name="Accent3 6 4" xfId="9938" xr:uid="{00000000-0005-0000-0000-0000AA260000}"/>
    <cellStyle name="Accent3 6 5" xfId="9939" xr:uid="{00000000-0005-0000-0000-0000AB260000}"/>
    <cellStyle name="Accent3 6 6" xfId="9940" xr:uid="{00000000-0005-0000-0000-0000AC260000}"/>
    <cellStyle name="Accent3 6 7" xfId="9941" xr:uid="{00000000-0005-0000-0000-0000AD260000}"/>
    <cellStyle name="Accent3 6 8" xfId="9942" xr:uid="{00000000-0005-0000-0000-0000AE260000}"/>
    <cellStyle name="Accent3 6 9" xfId="9943" xr:uid="{00000000-0005-0000-0000-0000AF260000}"/>
    <cellStyle name="Accent3 7" xfId="9944" xr:uid="{00000000-0005-0000-0000-0000B0260000}"/>
    <cellStyle name="Accent3 7 10" xfId="9945" xr:uid="{00000000-0005-0000-0000-0000B1260000}"/>
    <cellStyle name="Accent3 7 11" xfId="9946" xr:uid="{00000000-0005-0000-0000-0000B2260000}"/>
    <cellStyle name="Accent3 7 12" xfId="9947" xr:uid="{00000000-0005-0000-0000-0000B3260000}"/>
    <cellStyle name="Accent3 7 13" xfId="9948" xr:uid="{00000000-0005-0000-0000-0000B4260000}"/>
    <cellStyle name="Accent3 7 2" xfId="9949" xr:uid="{00000000-0005-0000-0000-0000B5260000}"/>
    <cellStyle name="Accent3 7 3" xfId="9950" xr:uid="{00000000-0005-0000-0000-0000B6260000}"/>
    <cellStyle name="Accent3 7 4" xfId="9951" xr:uid="{00000000-0005-0000-0000-0000B7260000}"/>
    <cellStyle name="Accent3 7 5" xfId="9952" xr:uid="{00000000-0005-0000-0000-0000B8260000}"/>
    <cellStyle name="Accent3 7 6" xfId="9953" xr:uid="{00000000-0005-0000-0000-0000B9260000}"/>
    <cellStyle name="Accent3 7 7" xfId="9954" xr:uid="{00000000-0005-0000-0000-0000BA260000}"/>
    <cellStyle name="Accent3 7 8" xfId="9955" xr:uid="{00000000-0005-0000-0000-0000BB260000}"/>
    <cellStyle name="Accent3 7 9" xfId="9956" xr:uid="{00000000-0005-0000-0000-0000BC260000}"/>
    <cellStyle name="Accent3 8" xfId="9957" xr:uid="{00000000-0005-0000-0000-0000BD260000}"/>
    <cellStyle name="Accent3 9" xfId="9958" xr:uid="{00000000-0005-0000-0000-0000BE260000}"/>
    <cellStyle name="Accent4 10" xfId="9959" xr:uid="{00000000-0005-0000-0000-0000BF260000}"/>
    <cellStyle name="Accent4 11" xfId="9960" xr:uid="{00000000-0005-0000-0000-0000C0260000}"/>
    <cellStyle name="Accent4 12" xfId="9961" xr:uid="{00000000-0005-0000-0000-0000C1260000}"/>
    <cellStyle name="Accent4 13" xfId="9962" xr:uid="{00000000-0005-0000-0000-0000C2260000}"/>
    <cellStyle name="Accent4 14" xfId="9963" xr:uid="{00000000-0005-0000-0000-0000C3260000}"/>
    <cellStyle name="Accent4 15" xfId="9964" xr:uid="{00000000-0005-0000-0000-0000C4260000}"/>
    <cellStyle name="Accent4 16" xfId="9965" xr:uid="{00000000-0005-0000-0000-0000C5260000}"/>
    <cellStyle name="Accent4 17" xfId="9966" xr:uid="{00000000-0005-0000-0000-0000C6260000}"/>
    <cellStyle name="Accent4 18" xfId="9967" xr:uid="{00000000-0005-0000-0000-0000C7260000}"/>
    <cellStyle name="Accent4 19" xfId="9968" xr:uid="{00000000-0005-0000-0000-0000C8260000}"/>
    <cellStyle name="Accent4 2" xfId="9969" xr:uid="{00000000-0005-0000-0000-0000C9260000}"/>
    <cellStyle name="Accent4 2 10" xfId="9970" xr:uid="{00000000-0005-0000-0000-0000CA260000}"/>
    <cellStyle name="Accent4 2 11" xfId="9971" xr:uid="{00000000-0005-0000-0000-0000CB260000}"/>
    <cellStyle name="Accent4 2 12" xfId="9972" xr:uid="{00000000-0005-0000-0000-0000CC260000}"/>
    <cellStyle name="Accent4 2 13" xfId="9973" xr:uid="{00000000-0005-0000-0000-0000CD260000}"/>
    <cellStyle name="Accent4 2 2" xfId="9974" xr:uid="{00000000-0005-0000-0000-0000CE260000}"/>
    <cellStyle name="Accent4 2 2 2" xfId="9975" xr:uid="{00000000-0005-0000-0000-0000CF260000}"/>
    <cellStyle name="Accent4 2 3" xfId="9976" xr:uid="{00000000-0005-0000-0000-0000D0260000}"/>
    <cellStyle name="Accent4 2 3 2" xfId="9977" xr:uid="{00000000-0005-0000-0000-0000D1260000}"/>
    <cellStyle name="Accent4 2 4" xfId="9978" xr:uid="{00000000-0005-0000-0000-0000D2260000}"/>
    <cellStyle name="Accent4 2 4 2" xfId="9979" xr:uid="{00000000-0005-0000-0000-0000D3260000}"/>
    <cellStyle name="Accent4 2 5" xfId="9980" xr:uid="{00000000-0005-0000-0000-0000D4260000}"/>
    <cellStyle name="Accent4 2 5 2" xfId="9981" xr:uid="{00000000-0005-0000-0000-0000D5260000}"/>
    <cellStyle name="Accent4 2 6" xfId="9982" xr:uid="{00000000-0005-0000-0000-0000D6260000}"/>
    <cellStyle name="Accent4 2 7" xfId="9983" xr:uid="{00000000-0005-0000-0000-0000D7260000}"/>
    <cellStyle name="Accent4 2 8" xfId="9984" xr:uid="{00000000-0005-0000-0000-0000D8260000}"/>
    <cellStyle name="Accent4 2 9" xfId="9985" xr:uid="{00000000-0005-0000-0000-0000D9260000}"/>
    <cellStyle name="Accent4 2_wimax" xfId="9986" xr:uid="{00000000-0005-0000-0000-0000DA260000}"/>
    <cellStyle name="Accent4 20" xfId="9987" xr:uid="{00000000-0005-0000-0000-0000DB260000}"/>
    <cellStyle name="Accent4 21" xfId="9988" xr:uid="{00000000-0005-0000-0000-0000DC260000}"/>
    <cellStyle name="Accent4 22" xfId="9989" xr:uid="{00000000-0005-0000-0000-0000DD260000}"/>
    <cellStyle name="Accent4 23" xfId="9990" xr:uid="{00000000-0005-0000-0000-0000DE260000}"/>
    <cellStyle name="Accent4 24" xfId="9991" xr:uid="{00000000-0005-0000-0000-0000DF260000}"/>
    <cellStyle name="Accent4 25" xfId="9992" xr:uid="{00000000-0005-0000-0000-0000E0260000}"/>
    <cellStyle name="Accent4 26" xfId="9993" xr:uid="{00000000-0005-0000-0000-0000E1260000}"/>
    <cellStyle name="Accent4 27" xfId="9994" xr:uid="{00000000-0005-0000-0000-0000E2260000}"/>
    <cellStyle name="Accent4 27 2" xfId="9995" xr:uid="{00000000-0005-0000-0000-0000E3260000}"/>
    <cellStyle name="Accent4 28" xfId="9996" xr:uid="{00000000-0005-0000-0000-0000E4260000}"/>
    <cellStyle name="Accent4 29" xfId="9997" xr:uid="{00000000-0005-0000-0000-0000E5260000}"/>
    <cellStyle name="Accent4 3" xfId="9998" xr:uid="{00000000-0005-0000-0000-0000E6260000}"/>
    <cellStyle name="Accent4 3 10" xfId="9999" xr:uid="{00000000-0005-0000-0000-0000E7260000}"/>
    <cellStyle name="Accent4 3 11" xfId="10000" xr:uid="{00000000-0005-0000-0000-0000E8260000}"/>
    <cellStyle name="Accent4 3 12" xfId="10001" xr:uid="{00000000-0005-0000-0000-0000E9260000}"/>
    <cellStyle name="Accent4 3 13" xfId="10002" xr:uid="{00000000-0005-0000-0000-0000EA260000}"/>
    <cellStyle name="Accent4 3 2" xfId="10003" xr:uid="{00000000-0005-0000-0000-0000EB260000}"/>
    <cellStyle name="Accent4 3 2 2" xfId="10004" xr:uid="{00000000-0005-0000-0000-0000EC260000}"/>
    <cellStyle name="Accent4 3 3" xfId="10005" xr:uid="{00000000-0005-0000-0000-0000ED260000}"/>
    <cellStyle name="Accent4 3 3 2" xfId="10006" xr:uid="{00000000-0005-0000-0000-0000EE260000}"/>
    <cellStyle name="Accent4 3 4" xfId="10007" xr:uid="{00000000-0005-0000-0000-0000EF260000}"/>
    <cellStyle name="Accent4 3 4 2" xfId="10008" xr:uid="{00000000-0005-0000-0000-0000F0260000}"/>
    <cellStyle name="Accent4 3 5" xfId="10009" xr:uid="{00000000-0005-0000-0000-0000F1260000}"/>
    <cellStyle name="Accent4 3 5 2" xfId="10010" xr:uid="{00000000-0005-0000-0000-0000F2260000}"/>
    <cellStyle name="Accent4 3 6" xfId="10011" xr:uid="{00000000-0005-0000-0000-0000F3260000}"/>
    <cellStyle name="Accent4 3 7" xfId="10012" xr:uid="{00000000-0005-0000-0000-0000F4260000}"/>
    <cellStyle name="Accent4 3 8" xfId="10013" xr:uid="{00000000-0005-0000-0000-0000F5260000}"/>
    <cellStyle name="Accent4 3 9" xfId="10014" xr:uid="{00000000-0005-0000-0000-0000F6260000}"/>
    <cellStyle name="Accent4 3_wimax" xfId="10015" xr:uid="{00000000-0005-0000-0000-0000F7260000}"/>
    <cellStyle name="Accent4 30" xfId="10016" xr:uid="{00000000-0005-0000-0000-0000F8260000}"/>
    <cellStyle name="Accent4 31" xfId="10017" xr:uid="{00000000-0005-0000-0000-0000F9260000}"/>
    <cellStyle name="Accent4 32" xfId="10018" xr:uid="{00000000-0005-0000-0000-0000FA260000}"/>
    <cellStyle name="Accent4 33" xfId="10019" xr:uid="{00000000-0005-0000-0000-0000FB260000}"/>
    <cellStyle name="Accent4 34" xfId="10020" xr:uid="{00000000-0005-0000-0000-0000FC260000}"/>
    <cellStyle name="Accent4 4" xfId="10021" xr:uid="{00000000-0005-0000-0000-0000FD260000}"/>
    <cellStyle name="Accent4 4 10" xfId="10022" xr:uid="{00000000-0005-0000-0000-0000FE260000}"/>
    <cellStyle name="Accent4 4 11" xfId="10023" xr:uid="{00000000-0005-0000-0000-0000FF260000}"/>
    <cellStyle name="Accent4 4 12" xfId="10024" xr:uid="{00000000-0005-0000-0000-000000270000}"/>
    <cellStyle name="Accent4 4 13" xfId="10025" xr:uid="{00000000-0005-0000-0000-000001270000}"/>
    <cellStyle name="Accent4 4 2" xfId="10026" xr:uid="{00000000-0005-0000-0000-000002270000}"/>
    <cellStyle name="Accent4 4 3" xfId="10027" xr:uid="{00000000-0005-0000-0000-000003270000}"/>
    <cellStyle name="Accent4 4 4" xfId="10028" xr:uid="{00000000-0005-0000-0000-000004270000}"/>
    <cellStyle name="Accent4 4 5" xfId="10029" xr:uid="{00000000-0005-0000-0000-000005270000}"/>
    <cellStyle name="Accent4 4 6" xfId="10030" xr:uid="{00000000-0005-0000-0000-000006270000}"/>
    <cellStyle name="Accent4 4 7" xfId="10031" xr:uid="{00000000-0005-0000-0000-000007270000}"/>
    <cellStyle name="Accent4 4 8" xfId="10032" xr:uid="{00000000-0005-0000-0000-000008270000}"/>
    <cellStyle name="Accent4 4 9" xfId="10033" xr:uid="{00000000-0005-0000-0000-000009270000}"/>
    <cellStyle name="Accent4 4_wimax" xfId="10034" xr:uid="{00000000-0005-0000-0000-00000A270000}"/>
    <cellStyle name="Accent4 5" xfId="10035" xr:uid="{00000000-0005-0000-0000-00000B270000}"/>
    <cellStyle name="Accent4 5 10" xfId="10036" xr:uid="{00000000-0005-0000-0000-00000C270000}"/>
    <cellStyle name="Accent4 5 11" xfId="10037" xr:uid="{00000000-0005-0000-0000-00000D270000}"/>
    <cellStyle name="Accent4 5 12" xfId="10038" xr:uid="{00000000-0005-0000-0000-00000E270000}"/>
    <cellStyle name="Accent4 5 13" xfId="10039" xr:uid="{00000000-0005-0000-0000-00000F270000}"/>
    <cellStyle name="Accent4 5 2" xfId="10040" xr:uid="{00000000-0005-0000-0000-000010270000}"/>
    <cellStyle name="Accent4 5 3" xfId="10041" xr:uid="{00000000-0005-0000-0000-000011270000}"/>
    <cellStyle name="Accent4 5 4" xfId="10042" xr:uid="{00000000-0005-0000-0000-000012270000}"/>
    <cellStyle name="Accent4 5 5" xfId="10043" xr:uid="{00000000-0005-0000-0000-000013270000}"/>
    <cellStyle name="Accent4 5 6" xfId="10044" xr:uid="{00000000-0005-0000-0000-000014270000}"/>
    <cellStyle name="Accent4 5 7" xfId="10045" xr:uid="{00000000-0005-0000-0000-000015270000}"/>
    <cellStyle name="Accent4 5 8" xfId="10046" xr:uid="{00000000-0005-0000-0000-000016270000}"/>
    <cellStyle name="Accent4 5 9" xfId="10047" xr:uid="{00000000-0005-0000-0000-000017270000}"/>
    <cellStyle name="Accent4 5_wimax" xfId="10048" xr:uid="{00000000-0005-0000-0000-000018270000}"/>
    <cellStyle name="Accent4 6" xfId="10049" xr:uid="{00000000-0005-0000-0000-000019270000}"/>
    <cellStyle name="Accent4 6 10" xfId="10050" xr:uid="{00000000-0005-0000-0000-00001A270000}"/>
    <cellStyle name="Accent4 6 11" xfId="10051" xr:uid="{00000000-0005-0000-0000-00001B270000}"/>
    <cellStyle name="Accent4 6 12" xfId="10052" xr:uid="{00000000-0005-0000-0000-00001C270000}"/>
    <cellStyle name="Accent4 6 13" xfId="10053" xr:uid="{00000000-0005-0000-0000-00001D270000}"/>
    <cellStyle name="Accent4 6 2" xfId="10054" xr:uid="{00000000-0005-0000-0000-00001E270000}"/>
    <cellStyle name="Accent4 6 3" xfId="10055" xr:uid="{00000000-0005-0000-0000-00001F270000}"/>
    <cellStyle name="Accent4 6 4" xfId="10056" xr:uid="{00000000-0005-0000-0000-000020270000}"/>
    <cellStyle name="Accent4 6 5" xfId="10057" xr:uid="{00000000-0005-0000-0000-000021270000}"/>
    <cellStyle name="Accent4 6 6" xfId="10058" xr:uid="{00000000-0005-0000-0000-000022270000}"/>
    <cellStyle name="Accent4 6 7" xfId="10059" xr:uid="{00000000-0005-0000-0000-000023270000}"/>
    <cellStyle name="Accent4 6 8" xfId="10060" xr:uid="{00000000-0005-0000-0000-000024270000}"/>
    <cellStyle name="Accent4 6 9" xfId="10061" xr:uid="{00000000-0005-0000-0000-000025270000}"/>
    <cellStyle name="Accent4 7" xfId="10062" xr:uid="{00000000-0005-0000-0000-000026270000}"/>
    <cellStyle name="Accent4 7 10" xfId="10063" xr:uid="{00000000-0005-0000-0000-000027270000}"/>
    <cellStyle name="Accent4 7 11" xfId="10064" xr:uid="{00000000-0005-0000-0000-000028270000}"/>
    <cellStyle name="Accent4 7 12" xfId="10065" xr:uid="{00000000-0005-0000-0000-000029270000}"/>
    <cellStyle name="Accent4 7 13" xfId="10066" xr:uid="{00000000-0005-0000-0000-00002A270000}"/>
    <cellStyle name="Accent4 7 2" xfId="10067" xr:uid="{00000000-0005-0000-0000-00002B270000}"/>
    <cellStyle name="Accent4 7 3" xfId="10068" xr:uid="{00000000-0005-0000-0000-00002C270000}"/>
    <cellStyle name="Accent4 7 4" xfId="10069" xr:uid="{00000000-0005-0000-0000-00002D270000}"/>
    <cellStyle name="Accent4 7 5" xfId="10070" xr:uid="{00000000-0005-0000-0000-00002E270000}"/>
    <cellStyle name="Accent4 7 6" xfId="10071" xr:uid="{00000000-0005-0000-0000-00002F270000}"/>
    <cellStyle name="Accent4 7 7" xfId="10072" xr:uid="{00000000-0005-0000-0000-000030270000}"/>
    <cellStyle name="Accent4 7 8" xfId="10073" xr:uid="{00000000-0005-0000-0000-000031270000}"/>
    <cellStyle name="Accent4 7 9" xfId="10074" xr:uid="{00000000-0005-0000-0000-000032270000}"/>
    <cellStyle name="Accent4 8" xfId="10075" xr:uid="{00000000-0005-0000-0000-000033270000}"/>
    <cellStyle name="Accent4 9" xfId="10076" xr:uid="{00000000-0005-0000-0000-000034270000}"/>
    <cellStyle name="Accent5 10" xfId="10077" xr:uid="{00000000-0005-0000-0000-000035270000}"/>
    <cellStyle name="Accent5 11" xfId="10078" xr:uid="{00000000-0005-0000-0000-000036270000}"/>
    <cellStyle name="Accent5 12" xfId="10079" xr:uid="{00000000-0005-0000-0000-000037270000}"/>
    <cellStyle name="Accent5 13" xfId="10080" xr:uid="{00000000-0005-0000-0000-000038270000}"/>
    <cellStyle name="Accent5 14" xfId="10081" xr:uid="{00000000-0005-0000-0000-000039270000}"/>
    <cellStyle name="Accent5 15" xfId="10082" xr:uid="{00000000-0005-0000-0000-00003A270000}"/>
    <cellStyle name="Accent5 16" xfId="10083" xr:uid="{00000000-0005-0000-0000-00003B270000}"/>
    <cellStyle name="Accent5 17" xfId="10084" xr:uid="{00000000-0005-0000-0000-00003C270000}"/>
    <cellStyle name="Accent5 18" xfId="10085" xr:uid="{00000000-0005-0000-0000-00003D270000}"/>
    <cellStyle name="Accent5 19" xfId="10086" xr:uid="{00000000-0005-0000-0000-00003E270000}"/>
    <cellStyle name="Accent5 2" xfId="10087" xr:uid="{00000000-0005-0000-0000-00003F270000}"/>
    <cellStyle name="Accent5 2 10" xfId="10088" xr:uid="{00000000-0005-0000-0000-000040270000}"/>
    <cellStyle name="Accent5 2 11" xfId="10089" xr:uid="{00000000-0005-0000-0000-000041270000}"/>
    <cellStyle name="Accent5 2 12" xfId="10090" xr:uid="{00000000-0005-0000-0000-000042270000}"/>
    <cellStyle name="Accent5 2 13" xfId="10091" xr:uid="{00000000-0005-0000-0000-000043270000}"/>
    <cellStyle name="Accent5 2 2" xfId="10092" xr:uid="{00000000-0005-0000-0000-000044270000}"/>
    <cellStyle name="Accent5 2 2 2" xfId="10093" xr:uid="{00000000-0005-0000-0000-000045270000}"/>
    <cellStyle name="Accent5 2 3" xfId="10094" xr:uid="{00000000-0005-0000-0000-000046270000}"/>
    <cellStyle name="Accent5 2 3 2" xfId="10095" xr:uid="{00000000-0005-0000-0000-000047270000}"/>
    <cellStyle name="Accent5 2 4" xfId="10096" xr:uid="{00000000-0005-0000-0000-000048270000}"/>
    <cellStyle name="Accent5 2 4 2" xfId="10097" xr:uid="{00000000-0005-0000-0000-000049270000}"/>
    <cellStyle name="Accent5 2 5" xfId="10098" xr:uid="{00000000-0005-0000-0000-00004A270000}"/>
    <cellStyle name="Accent5 2 5 2" xfId="10099" xr:uid="{00000000-0005-0000-0000-00004B270000}"/>
    <cellStyle name="Accent5 2 6" xfId="10100" xr:uid="{00000000-0005-0000-0000-00004C270000}"/>
    <cellStyle name="Accent5 2 7" xfId="10101" xr:uid="{00000000-0005-0000-0000-00004D270000}"/>
    <cellStyle name="Accent5 2 8" xfId="10102" xr:uid="{00000000-0005-0000-0000-00004E270000}"/>
    <cellStyle name="Accent5 2 9" xfId="10103" xr:uid="{00000000-0005-0000-0000-00004F270000}"/>
    <cellStyle name="Accent5 2_wimax" xfId="10104" xr:uid="{00000000-0005-0000-0000-000050270000}"/>
    <cellStyle name="Accent5 20" xfId="10105" xr:uid="{00000000-0005-0000-0000-000051270000}"/>
    <cellStyle name="Accent5 21" xfId="10106" xr:uid="{00000000-0005-0000-0000-000052270000}"/>
    <cellStyle name="Accent5 22" xfId="10107" xr:uid="{00000000-0005-0000-0000-000053270000}"/>
    <cellStyle name="Accent5 23" xfId="10108" xr:uid="{00000000-0005-0000-0000-000054270000}"/>
    <cellStyle name="Accent5 24" xfId="10109" xr:uid="{00000000-0005-0000-0000-000055270000}"/>
    <cellStyle name="Accent5 25" xfId="10110" xr:uid="{00000000-0005-0000-0000-000056270000}"/>
    <cellStyle name="Accent5 26" xfId="10111" xr:uid="{00000000-0005-0000-0000-000057270000}"/>
    <cellStyle name="Accent5 27" xfId="10112" xr:uid="{00000000-0005-0000-0000-000058270000}"/>
    <cellStyle name="Accent5 27 2" xfId="10113" xr:uid="{00000000-0005-0000-0000-000059270000}"/>
    <cellStyle name="Accent5 28" xfId="10114" xr:uid="{00000000-0005-0000-0000-00005A270000}"/>
    <cellStyle name="Accent5 29" xfId="10115" xr:uid="{00000000-0005-0000-0000-00005B270000}"/>
    <cellStyle name="Accent5 3" xfId="10116" xr:uid="{00000000-0005-0000-0000-00005C270000}"/>
    <cellStyle name="Accent5 3 10" xfId="10117" xr:uid="{00000000-0005-0000-0000-00005D270000}"/>
    <cellStyle name="Accent5 3 11" xfId="10118" xr:uid="{00000000-0005-0000-0000-00005E270000}"/>
    <cellStyle name="Accent5 3 12" xfId="10119" xr:uid="{00000000-0005-0000-0000-00005F270000}"/>
    <cellStyle name="Accent5 3 13" xfId="10120" xr:uid="{00000000-0005-0000-0000-000060270000}"/>
    <cellStyle name="Accent5 3 2" xfId="10121" xr:uid="{00000000-0005-0000-0000-000061270000}"/>
    <cellStyle name="Accent5 3 2 2" xfId="10122" xr:uid="{00000000-0005-0000-0000-000062270000}"/>
    <cellStyle name="Accent5 3 3" xfId="10123" xr:uid="{00000000-0005-0000-0000-000063270000}"/>
    <cellStyle name="Accent5 3 3 2" xfId="10124" xr:uid="{00000000-0005-0000-0000-000064270000}"/>
    <cellStyle name="Accent5 3 4" xfId="10125" xr:uid="{00000000-0005-0000-0000-000065270000}"/>
    <cellStyle name="Accent5 3 4 2" xfId="10126" xr:uid="{00000000-0005-0000-0000-000066270000}"/>
    <cellStyle name="Accent5 3 5" xfId="10127" xr:uid="{00000000-0005-0000-0000-000067270000}"/>
    <cellStyle name="Accent5 3 5 2" xfId="10128" xr:uid="{00000000-0005-0000-0000-000068270000}"/>
    <cellStyle name="Accent5 3 6" xfId="10129" xr:uid="{00000000-0005-0000-0000-000069270000}"/>
    <cellStyle name="Accent5 3 7" xfId="10130" xr:uid="{00000000-0005-0000-0000-00006A270000}"/>
    <cellStyle name="Accent5 3 8" xfId="10131" xr:uid="{00000000-0005-0000-0000-00006B270000}"/>
    <cellStyle name="Accent5 3 9" xfId="10132" xr:uid="{00000000-0005-0000-0000-00006C270000}"/>
    <cellStyle name="Accent5 3_wimax" xfId="10133" xr:uid="{00000000-0005-0000-0000-00006D270000}"/>
    <cellStyle name="Accent5 30" xfId="10134" xr:uid="{00000000-0005-0000-0000-00006E270000}"/>
    <cellStyle name="Accent5 31" xfId="10135" xr:uid="{00000000-0005-0000-0000-00006F270000}"/>
    <cellStyle name="Accent5 32" xfId="10136" xr:uid="{00000000-0005-0000-0000-000070270000}"/>
    <cellStyle name="Accent5 33" xfId="10137" xr:uid="{00000000-0005-0000-0000-000071270000}"/>
    <cellStyle name="Accent5 34" xfId="10138" xr:uid="{00000000-0005-0000-0000-000072270000}"/>
    <cellStyle name="Accent5 4" xfId="10139" xr:uid="{00000000-0005-0000-0000-000073270000}"/>
    <cellStyle name="Accent5 4 10" xfId="10140" xr:uid="{00000000-0005-0000-0000-000074270000}"/>
    <cellStyle name="Accent5 4 11" xfId="10141" xr:uid="{00000000-0005-0000-0000-000075270000}"/>
    <cellStyle name="Accent5 4 12" xfId="10142" xr:uid="{00000000-0005-0000-0000-000076270000}"/>
    <cellStyle name="Accent5 4 13" xfId="10143" xr:uid="{00000000-0005-0000-0000-000077270000}"/>
    <cellStyle name="Accent5 4 2" xfId="10144" xr:uid="{00000000-0005-0000-0000-000078270000}"/>
    <cellStyle name="Accent5 4 3" xfId="10145" xr:uid="{00000000-0005-0000-0000-000079270000}"/>
    <cellStyle name="Accent5 4 4" xfId="10146" xr:uid="{00000000-0005-0000-0000-00007A270000}"/>
    <cellStyle name="Accent5 4 5" xfId="10147" xr:uid="{00000000-0005-0000-0000-00007B270000}"/>
    <cellStyle name="Accent5 4 6" xfId="10148" xr:uid="{00000000-0005-0000-0000-00007C270000}"/>
    <cellStyle name="Accent5 4 7" xfId="10149" xr:uid="{00000000-0005-0000-0000-00007D270000}"/>
    <cellStyle name="Accent5 4 8" xfId="10150" xr:uid="{00000000-0005-0000-0000-00007E270000}"/>
    <cellStyle name="Accent5 4 9" xfId="10151" xr:uid="{00000000-0005-0000-0000-00007F270000}"/>
    <cellStyle name="Accent5 4_wimax" xfId="10152" xr:uid="{00000000-0005-0000-0000-000080270000}"/>
    <cellStyle name="Accent5 5" xfId="10153" xr:uid="{00000000-0005-0000-0000-000081270000}"/>
    <cellStyle name="Accent5 5 10" xfId="10154" xr:uid="{00000000-0005-0000-0000-000082270000}"/>
    <cellStyle name="Accent5 5 11" xfId="10155" xr:uid="{00000000-0005-0000-0000-000083270000}"/>
    <cellStyle name="Accent5 5 11 2" xfId="10156" xr:uid="{00000000-0005-0000-0000-000084270000}"/>
    <cellStyle name="Accent5 5 12" xfId="10157" xr:uid="{00000000-0005-0000-0000-000085270000}"/>
    <cellStyle name="Accent5 5 12 2" xfId="10158" xr:uid="{00000000-0005-0000-0000-000086270000}"/>
    <cellStyle name="Accent5 5 13" xfId="10159" xr:uid="{00000000-0005-0000-0000-000087270000}"/>
    <cellStyle name="Accent5 5 13 2" xfId="10160" xr:uid="{00000000-0005-0000-0000-000088270000}"/>
    <cellStyle name="Accent5 5 2" xfId="10161" xr:uid="{00000000-0005-0000-0000-000089270000}"/>
    <cellStyle name="Accent5 5 2 2" xfId="10162" xr:uid="{00000000-0005-0000-0000-00008A270000}"/>
    <cellStyle name="Accent5 5 3" xfId="10163" xr:uid="{00000000-0005-0000-0000-00008B270000}"/>
    <cellStyle name="Accent5 5 3 2" xfId="10164" xr:uid="{00000000-0005-0000-0000-00008C270000}"/>
    <cellStyle name="Accent5 5 4" xfId="10165" xr:uid="{00000000-0005-0000-0000-00008D270000}"/>
    <cellStyle name="Accent5 5 4 2" xfId="10166" xr:uid="{00000000-0005-0000-0000-00008E270000}"/>
    <cellStyle name="Accent5 5 5" xfId="10167" xr:uid="{00000000-0005-0000-0000-00008F270000}"/>
    <cellStyle name="Accent5 5 5 2" xfId="10168" xr:uid="{00000000-0005-0000-0000-000090270000}"/>
    <cellStyle name="Accent5 5 6" xfId="10169" xr:uid="{00000000-0005-0000-0000-000091270000}"/>
    <cellStyle name="Accent5 5 6 2" xfId="10170" xr:uid="{00000000-0005-0000-0000-000092270000}"/>
    <cellStyle name="Accent5 5 7" xfId="10171" xr:uid="{00000000-0005-0000-0000-000093270000}"/>
    <cellStyle name="Accent5 5 7 2" xfId="10172" xr:uid="{00000000-0005-0000-0000-000094270000}"/>
    <cellStyle name="Accent5 5 8" xfId="10173" xr:uid="{00000000-0005-0000-0000-000095270000}"/>
    <cellStyle name="Accent5 5 8 2" xfId="10174" xr:uid="{00000000-0005-0000-0000-000096270000}"/>
    <cellStyle name="Accent5 5 9" xfId="10175" xr:uid="{00000000-0005-0000-0000-000097270000}"/>
    <cellStyle name="Accent5 5 9 2" xfId="10176" xr:uid="{00000000-0005-0000-0000-000098270000}"/>
    <cellStyle name="Accent5 5_wimax" xfId="10177" xr:uid="{00000000-0005-0000-0000-000099270000}"/>
    <cellStyle name="Accent5 6" xfId="10178" xr:uid="{00000000-0005-0000-0000-00009A270000}"/>
    <cellStyle name="Accent5 6 10" xfId="10179" xr:uid="{00000000-0005-0000-0000-00009B270000}"/>
    <cellStyle name="Accent5 6 10 2" xfId="10180" xr:uid="{00000000-0005-0000-0000-00009C270000}"/>
    <cellStyle name="Accent5 6 11" xfId="10181" xr:uid="{00000000-0005-0000-0000-00009D270000}"/>
    <cellStyle name="Accent5 6 11 2" xfId="10182" xr:uid="{00000000-0005-0000-0000-00009E270000}"/>
    <cellStyle name="Accent5 6 12" xfId="10183" xr:uid="{00000000-0005-0000-0000-00009F270000}"/>
    <cellStyle name="Accent5 6 12 2" xfId="10184" xr:uid="{00000000-0005-0000-0000-0000A0270000}"/>
    <cellStyle name="Accent5 6 13" xfId="10185" xr:uid="{00000000-0005-0000-0000-0000A1270000}"/>
    <cellStyle name="Accent5 6 13 2" xfId="10186" xr:uid="{00000000-0005-0000-0000-0000A2270000}"/>
    <cellStyle name="Accent5 6 14" xfId="10187" xr:uid="{00000000-0005-0000-0000-0000A3270000}"/>
    <cellStyle name="Accent5 6 2" xfId="10188" xr:uid="{00000000-0005-0000-0000-0000A4270000}"/>
    <cellStyle name="Accent5 6 2 2" xfId="10189" xr:uid="{00000000-0005-0000-0000-0000A5270000}"/>
    <cellStyle name="Accent5 6 3" xfId="10190" xr:uid="{00000000-0005-0000-0000-0000A6270000}"/>
    <cellStyle name="Accent5 6 3 2" xfId="10191" xr:uid="{00000000-0005-0000-0000-0000A7270000}"/>
    <cellStyle name="Accent5 6 4" xfId="10192" xr:uid="{00000000-0005-0000-0000-0000A8270000}"/>
    <cellStyle name="Accent5 6 4 2" xfId="10193" xr:uid="{00000000-0005-0000-0000-0000A9270000}"/>
    <cellStyle name="Accent5 6 5" xfId="10194" xr:uid="{00000000-0005-0000-0000-0000AA270000}"/>
    <cellStyle name="Accent5 6 5 2" xfId="10195" xr:uid="{00000000-0005-0000-0000-0000AB270000}"/>
    <cellStyle name="Accent5 6 6" xfId="10196" xr:uid="{00000000-0005-0000-0000-0000AC270000}"/>
    <cellStyle name="Accent5 6 6 2" xfId="10197" xr:uid="{00000000-0005-0000-0000-0000AD270000}"/>
    <cellStyle name="Accent5 6 7" xfId="10198" xr:uid="{00000000-0005-0000-0000-0000AE270000}"/>
    <cellStyle name="Accent5 6 7 2" xfId="10199" xr:uid="{00000000-0005-0000-0000-0000AF270000}"/>
    <cellStyle name="Accent5 6 8" xfId="10200" xr:uid="{00000000-0005-0000-0000-0000B0270000}"/>
    <cellStyle name="Accent5 6 8 2" xfId="10201" xr:uid="{00000000-0005-0000-0000-0000B1270000}"/>
    <cellStyle name="Accent5 6 9" xfId="10202" xr:uid="{00000000-0005-0000-0000-0000B2270000}"/>
    <cellStyle name="Accent5 6 9 2" xfId="10203" xr:uid="{00000000-0005-0000-0000-0000B3270000}"/>
    <cellStyle name="Accent5 7" xfId="10204" xr:uid="{00000000-0005-0000-0000-0000B4270000}"/>
    <cellStyle name="Accent5 7 10" xfId="10205" xr:uid="{00000000-0005-0000-0000-0000B5270000}"/>
    <cellStyle name="Accent5 7 10 2" xfId="10206" xr:uid="{00000000-0005-0000-0000-0000B6270000}"/>
    <cellStyle name="Accent5 7 11" xfId="10207" xr:uid="{00000000-0005-0000-0000-0000B7270000}"/>
    <cellStyle name="Accent5 7 11 2" xfId="10208" xr:uid="{00000000-0005-0000-0000-0000B8270000}"/>
    <cellStyle name="Accent5 7 12" xfId="10209" xr:uid="{00000000-0005-0000-0000-0000B9270000}"/>
    <cellStyle name="Accent5 7 12 2" xfId="10210" xr:uid="{00000000-0005-0000-0000-0000BA270000}"/>
    <cellStyle name="Accent5 7 13" xfId="10211" xr:uid="{00000000-0005-0000-0000-0000BB270000}"/>
    <cellStyle name="Accent5 7 13 2" xfId="10212" xr:uid="{00000000-0005-0000-0000-0000BC270000}"/>
    <cellStyle name="Accent5 7 14" xfId="10213" xr:uid="{00000000-0005-0000-0000-0000BD270000}"/>
    <cellStyle name="Accent5 7 2" xfId="10214" xr:uid="{00000000-0005-0000-0000-0000BE270000}"/>
    <cellStyle name="Accent5 7 2 2" xfId="10215" xr:uid="{00000000-0005-0000-0000-0000BF270000}"/>
    <cellStyle name="Accent5 7 3" xfId="10216" xr:uid="{00000000-0005-0000-0000-0000C0270000}"/>
    <cellStyle name="Accent5 7 3 2" xfId="10217" xr:uid="{00000000-0005-0000-0000-0000C1270000}"/>
    <cellStyle name="Accent5 7 4" xfId="10218" xr:uid="{00000000-0005-0000-0000-0000C2270000}"/>
    <cellStyle name="Accent5 7 4 2" xfId="10219" xr:uid="{00000000-0005-0000-0000-0000C3270000}"/>
    <cellStyle name="Accent5 7 5" xfId="10220" xr:uid="{00000000-0005-0000-0000-0000C4270000}"/>
    <cellStyle name="Accent5 7 5 2" xfId="10221" xr:uid="{00000000-0005-0000-0000-0000C5270000}"/>
    <cellStyle name="Accent5 7 6" xfId="10222" xr:uid="{00000000-0005-0000-0000-0000C6270000}"/>
    <cellStyle name="Accent5 7 6 2" xfId="10223" xr:uid="{00000000-0005-0000-0000-0000C7270000}"/>
    <cellStyle name="Accent5 7 7" xfId="10224" xr:uid="{00000000-0005-0000-0000-0000C8270000}"/>
    <cellStyle name="Accent5 7 7 2" xfId="10225" xr:uid="{00000000-0005-0000-0000-0000C9270000}"/>
    <cellStyle name="Accent5 7 8" xfId="10226" xr:uid="{00000000-0005-0000-0000-0000CA270000}"/>
    <cellStyle name="Accent5 7 8 2" xfId="10227" xr:uid="{00000000-0005-0000-0000-0000CB270000}"/>
    <cellStyle name="Accent5 7 9" xfId="10228" xr:uid="{00000000-0005-0000-0000-0000CC270000}"/>
    <cellStyle name="Accent5 7 9 2" xfId="10229" xr:uid="{00000000-0005-0000-0000-0000CD270000}"/>
    <cellStyle name="Accent5 8" xfId="10230" xr:uid="{00000000-0005-0000-0000-0000CE270000}"/>
    <cellStyle name="Accent5 8 2" xfId="10231" xr:uid="{00000000-0005-0000-0000-0000CF270000}"/>
    <cellStyle name="Accent5 9" xfId="10232" xr:uid="{00000000-0005-0000-0000-0000D0270000}"/>
    <cellStyle name="Accent5 9 2" xfId="10233" xr:uid="{00000000-0005-0000-0000-0000D1270000}"/>
    <cellStyle name="Accent6 10" xfId="10234" xr:uid="{00000000-0005-0000-0000-0000D2270000}"/>
    <cellStyle name="Accent6 10 2" xfId="10235" xr:uid="{00000000-0005-0000-0000-0000D3270000}"/>
    <cellStyle name="Accent6 11" xfId="10236" xr:uid="{00000000-0005-0000-0000-0000D4270000}"/>
    <cellStyle name="Accent6 11 2" xfId="10237" xr:uid="{00000000-0005-0000-0000-0000D5270000}"/>
    <cellStyle name="Accent6 12" xfId="10238" xr:uid="{00000000-0005-0000-0000-0000D6270000}"/>
    <cellStyle name="Accent6 12 2" xfId="10239" xr:uid="{00000000-0005-0000-0000-0000D7270000}"/>
    <cellStyle name="Accent6 13" xfId="10240" xr:uid="{00000000-0005-0000-0000-0000D8270000}"/>
    <cellStyle name="Accent6 13 2" xfId="10241" xr:uid="{00000000-0005-0000-0000-0000D9270000}"/>
    <cellStyle name="Accent6 14" xfId="10242" xr:uid="{00000000-0005-0000-0000-0000DA270000}"/>
    <cellStyle name="Accent6 14 2" xfId="10243" xr:uid="{00000000-0005-0000-0000-0000DB270000}"/>
    <cellStyle name="Accent6 15" xfId="10244" xr:uid="{00000000-0005-0000-0000-0000DC270000}"/>
    <cellStyle name="Accent6 15 2" xfId="10245" xr:uid="{00000000-0005-0000-0000-0000DD270000}"/>
    <cellStyle name="Accent6 16" xfId="10246" xr:uid="{00000000-0005-0000-0000-0000DE270000}"/>
    <cellStyle name="Accent6 16 2" xfId="10247" xr:uid="{00000000-0005-0000-0000-0000DF270000}"/>
    <cellStyle name="Accent6 17" xfId="10248" xr:uid="{00000000-0005-0000-0000-0000E0270000}"/>
    <cellStyle name="Accent6 17 2" xfId="10249" xr:uid="{00000000-0005-0000-0000-0000E1270000}"/>
    <cellStyle name="Accent6 18" xfId="10250" xr:uid="{00000000-0005-0000-0000-0000E2270000}"/>
    <cellStyle name="Accent6 18 2" xfId="10251" xr:uid="{00000000-0005-0000-0000-0000E3270000}"/>
    <cellStyle name="Accent6 19" xfId="10252" xr:uid="{00000000-0005-0000-0000-0000E4270000}"/>
    <cellStyle name="Accent6 19 2" xfId="10253" xr:uid="{00000000-0005-0000-0000-0000E5270000}"/>
    <cellStyle name="Accent6 2" xfId="10254" xr:uid="{00000000-0005-0000-0000-0000E6270000}"/>
    <cellStyle name="Accent6 2 10" xfId="10255" xr:uid="{00000000-0005-0000-0000-0000E7270000}"/>
    <cellStyle name="Accent6 2 10 2" xfId="10256" xr:uid="{00000000-0005-0000-0000-0000E8270000}"/>
    <cellStyle name="Accent6 2 11" xfId="10257" xr:uid="{00000000-0005-0000-0000-0000E9270000}"/>
    <cellStyle name="Accent6 2 11 2" xfId="10258" xr:uid="{00000000-0005-0000-0000-0000EA270000}"/>
    <cellStyle name="Accent6 2 12" xfId="10259" xr:uid="{00000000-0005-0000-0000-0000EB270000}"/>
    <cellStyle name="Accent6 2 12 2" xfId="10260" xr:uid="{00000000-0005-0000-0000-0000EC270000}"/>
    <cellStyle name="Accent6 2 13" xfId="10261" xr:uid="{00000000-0005-0000-0000-0000ED270000}"/>
    <cellStyle name="Accent6 2 13 2" xfId="10262" xr:uid="{00000000-0005-0000-0000-0000EE270000}"/>
    <cellStyle name="Accent6 2 14" xfId="10263" xr:uid="{00000000-0005-0000-0000-0000EF270000}"/>
    <cellStyle name="Accent6 2 2" xfId="10264" xr:uid="{00000000-0005-0000-0000-0000F0270000}"/>
    <cellStyle name="Accent6 2 2 2" xfId="10265" xr:uid="{00000000-0005-0000-0000-0000F1270000}"/>
    <cellStyle name="Accent6 2 3" xfId="10266" xr:uid="{00000000-0005-0000-0000-0000F2270000}"/>
    <cellStyle name="Accent6 2 3 2" xfId="10267" xr:uid="{00000000-0005-0000-0000-0000F3270000}"/>
    <cellStyle name="Accent6 2 4" xfId="10268" xr:uid="{00000000-0005-0000-0000-0000F4270000}"/>
    <cellStyle name="Accent6 2 4 2" xfId="10269" xr:uid="{00000000-0005-0000-0000-0000F5270000}"/>
    <cellStyle name="Accent6 2 5" xfId="10270" xr:uid="{00000000-0005-0000-0000-0000F6270000}"/>
    <cellStyle name="Accent6 2 5 2" xfId="10271" xr:uid="{00000000-0005-0000-0000-0000F7270000}"/>
    <cellStyle name="Accent6 2 6" xfId="10272" xr:uid="{00000000-0005-0000-0000-0000F8270000}"/>
    <cellStyle name="Accent6 2 6 2" xfId="10273" xr:uid="{00000000-0005-0000-0000-0000F9270000}"/>
    <cellStyle name="Accent6 2 7" xfId="10274" xr:uid="{00000000-0005-0000-0000-0000FA270000}"/>
    <cellStyle name="Accent6 2 7 2" xfId="10275" xr:uid="{00000000-0005-0000-0000-0000FB270000}"/>
    <cellStyle name="Accent6 2 8" xfId="10276" xr:uid="{00000000-0005-0000-0000-0000FC270000}"/>
    <cellStyle name="Accent6 2 8 2" xfId="10277" xr:uid="{00000000-0005-0000-0000-0000FD270000}"/>
    <cellStyle name="Accent6 2 9" xfId="10278" xr:uid="{00000000-0005-0000-0000-0000FE270000}"/>
    <cellStyle name="Accent6 2 9 2" xfId="10279" xr:uid="{00000000-0005-0000-0000-0000FF270000}"/>
    <cellStyle name="Accent6 2_wimax" xfId="10280" xr:uid="{00000000-0005-0000-0000-000000280000}"/>
    <cellStyle name="Accent6 20" xfId="10281" xr:uid="{00000000-0005-0000-0000-000001280000}"/>
    <cellStyle name="Accent6 20 2" xfId="10282" xr:uid="{00000000-0005-0000-0000-000002280000}"/>
    <cellStyle name="Accent6 21" xfId="10283" xr:uid="{00000000-0005-0000-0000-000003280000}"/>
    <cellStyle name="Accent6 21 2" xfId="10284" xr:uid="{00000000-0005-0000-0000-000004280000}"/>
    <cellStyle name="Accent6 22" xfId="10285" xr:uid="{00000000-0005-0000-0000-000005280000}"/>
    <cellStyle name="Accent6 22 2" xfId="10286" xr:uid="{00000000-0005-0000-0000-000006280000}"/>
    <cellStyle name="Accent6 23" xfId="10287" xr:uid="{00000000-0005-0000-0000-000007280000}"/>
    <cellStyle name="Accent6 23 2" xfId="10288" xr:uid="{00000000-0005-0000-0000-000008280000}"/>
    <cellStyle name="Accent6 24" xfId="10289" xr:uid="{00000000-0005-0000-0000-000009280000}"/>
    <cellStyle name="Accent6 24 2" xfId="10290" xr:uid="{00000000-0005-0000-0000-00000A280000}"/>
    <cellStyle name="Accent6 25" xfId="10291" xr:uid="{00000000-0005-0000-0000-00000B280000}"/>
    <cellStyle name="Accent6 25 2" xfId="10292" xr:uid="{00000000-0005-0000-0000-00000C280000}"/>
    <cellStyle name="Accent6 26" xfId="10293" xr:uid="{00000000-0005-0000-0000-00000D280000}"/>
    <cellStyle name="Accent6 26 2" xfId="10294" xr:uid="{00000000-0005-0000-0000-00000E280000}"/>
    <cellStyle name="Accent6 27" xfId="10295" xr:uid="{00000000-0005-0000-0000-00000F280000}"/>
    <cellStyle name="Accent6 27 2" xfId="10296" xr:uid="{00000000-0005-0000-0000-000010280000}"/>
    <cellStyle name="Accent6 27 2 2" xfId="10297" xr:uid="{00000000-0005-0000-0000-000011280000}"/>
    <cellStyle name="Accent6 27 3" xfId="10298" xr:uid="{00000000-0005-0000-0000-000012280000}"/>
    <cellStyle name="Accent6 28" xfId="10299" xr:uid="{00000000-0005-0000-0000-000013280000}"/>
    <cellStyle name="Accent6 28 2" xfId="10300" xr:uid="{00000000-0005-0000-0000-000014280000}"/>
    <cellStyle name="Accent6 29" xfId="10301" xr:uid="{00000000-0005-0000-0000-000015280000}"/>
    <cellStyle name="Accent6 29 2" xfId="10302" xr:uid="{00000000-0005-0000-0000-000016280000}"/>
    <cellStyle name="Accent6 3" xfId="10303" xr:uid="{00000000-0005-0000-0000-000017280000}"/>
    <cellStyle name="Accent6 3 10" xfId="10304" xr:uid="{00000000-0005-0000-0000-000018280000}"/>
    <cellStyle name="Accent6 3 10 2" xfId="10305" xr:uid="{00000000-0005-0000-0000-000019280000}"/>
    <cellStyle name="Accent6 3 11" xfId="10306" xr:uid="{00000000-0005-0000-0000-00001A280000}"/>
    <cellStyle name="Accent6 3 11 2" xfId="10307" xr:uid="{00000000-0005-0000-0000-00001B280000}"/>
    <cellStyle name="Accent6 3 12" xfId="10308" xr:uid="{00000000-0005-0000-0000-00001C280000}"/>
    <cellStyle name="Accent6 3 12 2" xfId="10309" xr:uid="{00000000-0005-0000-0000-00001D280000}"/>
    <cellStyle name="Accent6 3 13" xfId="10310" xr:uid="{00000000-0005-0000-0000-00001E280000}"/>
    <cellStyle name="Accent6 3 13 2" xfId="10311" xr:uid="{00000000-0005-0000-0000-00001F280000}"/>
    <cellStyle name="Accent6 3 14" xfId="10312" xr:uid="{00000000-0005-0000-0000-000020280000}"/>
    <cellStyle name="Accent6 3 2" xfId="10313" xr:uid="{00000000-0005-0000-0000-000021280000}"/>
    <cellStyle name="Accent6 3 2 2" xfId="10314" xr:uid="{00000000-0005-0000-0000-000022280000}"/>
    <cellStyle name="Accent6 3 3" xfId="10315" xr:uid="{00000000-0005-0000-0000-000023280000}"/>
    <cellStyle name="Accent6 3 3 2" xfId="10316" xr:uid="{00000000-0005-0000-0000-000024280000}"/>
    <cellStyle name="Accent6 3 4" xfId="10317" xr:uid="{00000000-0005-0000-0000-000025280000}"/>
    <cellStyle name="Accent6 3 4 2" xfId="10318" xr:uid="{00000000-0005-0000-0000-000026280000}"/>
    <cellStyle name="Accent6 3 5" xfId="10319" xr:uid="{00000000-0005-0000-0000-000027280000}"/>
    <cellStyle name="Accent6 3 5 2" xfId="10320" xr:uid="{00000000-0005-0000-0000-000028280000}"/>
    <cellStyle name="Accent6 3 6" xfId="10321" xr:uid="{00000000-0005-0000-0000-000029280000}"/>
    <cellStyle name="Accent6 3 6 2" xfId="10322" xr:uid="{00000000-0005-0000-0000-00002A280000}"/>
    <cellStyle name="Accent6 3 7" xfId="10323" xr:uid="{00000000-0005-0000-0000-00002B280000}"/>
    <cellStyle name="Accent6 3 7 2" xfId="10324" xr:uid="{00000000-0005-0000-0000-00002C280000}"/>
    <cellStyle name="Accent6 3 8" xfId="10325" xr:uid="{00000000-0005-0000-0000-00002D280000}"/>
    <cellStyle name="Accent6 3 8 2" xfId="10326" xr:uid="{00000000-0005-0000-0000-00002E280000}"/>
    <cellStyle name="Accent6 3 9" xfId="10327" xr:uid="{00000000-0005-0000-0000-00002F280000}"/>
    <cellStyle name="Accent6 3 9 2" xfId="10328" xr:uid="{00000000-0005-0000-0000-000030280000}"/>
    <cellStyle name="Accent6 3_wimax" xfId="10329" xr:uid="{00000000-0005-0000-0000-000031280000}"/>
    <cellStyle name="Accent6 30" xfId="10330" xr:uid="{00000000-0005-0000-0000-000032280000}"/>
    <cellStyle name="Accent6 30 2" xfId="10331" xr:uid="{00000000-0005-0000-0000-000033280000}"/>
    <cellStyle name="Accent6 31" xfId="10332" xr:uid="{00000000-0005-0000-0000-000034280000}"/>
    <cellStyle name="Accent6 31 2" xfId="10333" xr:uid="{00000000-0005-0000-0000-000035280000}"/>
    <cellStyle name="Accent6 32" xfId="10334" xr:uid="{00000000-0005-0000-0000-000036280000}"/>
    <cellStyle name="Accent6 32 2" xfId="10335" xr:uid="{00000000-0005-0000-0000-000037280000}"/>
    <cellStyle name="Accent6 33" xfId="10336" xr:uid="{00000000-0005-0000-0000-000038280000}"/>
    <cellStyle name="Accent6 33 2" xfId="10337" xr:uid="{00000000-0005-0000-0000-000039280000}"/>
    <cellStyle name="Accent6 34" xfId="10338" xr:uid="{00000000-0005-0000-0000-00003A280000}"/>
    <cellStyle name="Accent6 34 2" xfId="10339" xr:uid="{00000000-0005-0000-0000-00003B280000}"/>
    <cellStyle name="Accent6 4" xfId="10340" xr:uid="{00000000-0005-0000-0000-00003C280000}"/>
    <cellStyle name="Accent6 4 10" xfId="10341" xr:uid="{00000000-0005-0000-0000-00003D280000}"/>
    <cellStyle name="Accent6 4 10 2" xfId="10342" xr:uid="{00000000-0005-0000-0000-00003E280000}"/>
    <cellStyle name="Accent6 4 11" xfId="10343" xr:uid="{00000000-0005-0000-0000-00003F280000}"/>
    <cellStyle name="Accent6 4 11 2" xfId="10344" xr:uid="{00000000-0005-0000-0000-000040280000}"/>
    <cellStyle name="Accent6 4 12" xfId="10345" xr:uid="{00000000-0005-0000-0000-000041280000}"/>
    <cellStyle name="Accent6 4 12 2" xfId="10346" xr:uid="{00000000-0005-0000-0000-000042280000}"/>
    <cellStyle name="Accent6 4 13" xfId="10347" xr:uid="{00000000-0005-0000-0000-000043280000}"/>
    <cellStyle name="Accent6 4 13 2" xfId="10348" xr:uid="{00000000-0005-0000-0000-000044280000}"/>
    <cellStyle name="Accent6 4 14" xfId="10349" xr:uid="{00000000-0005-0000-0000-000045280000}"/>
    <cellStyle name="Accent6 4 2" xfId="10350" xr:uid="{00000000-0005-0000-0000-000046280000}"/>
    <cellStyle name="Accent6 4 2 2" xfId="10351" xr:uid="{00000000-0005-0000-0000-000047280000}"/>
    <cellStyle name="Accent6 4 3" xfId="10352" xr:uid="{00000000-0005-0000-0000-000048280000}"/>
    <cellStyle name="Accent6 4 3 2" xfId="10353" xr:uid="{00000000-0005-0000-0000-000049280000}"/>
    <cellStyle name="Accent6 4 4" xfId="10354" xr:uid="{00000000-0005-0000-0000-00004A280000}"/>
    <cellStyle name="Accent6 4 4 2" xfId="10355" xr:uid="{00000000-0005-0000-0000-00004B280000}"/>
    <cellStyle name="Accent6 4 5" xfId="10356" xr:uid="{00000000-0005-0000-0000-00004C280000}"/>
    <cellStyle name="Accent6 4 5 2" xfId="10357" xr:uid="{00000000-0005-0000-0000-00004D280000}"/>
    <cellStyle name="Accent6 4 6" xfId="10358" xr:uid="{00000000-0005-0000-0000-00004E280000}"/>
    <cellStyle name="Accent6 4 6 2" xfId="10359" xr:uid="{00000000-0005-0000-0000-00004F280000}"/>
    <cellStyle name="Accent6 4 7" xfId="10360" xr:uid="{00000000-0005-0000-0000-000050280000}"/>
    <cellStyle name="Accent6 4 7 2" xfId="10361" xr:uid="{00000000-0005-0000-0000-000051280000}"/>
    <cellStyle name="Accent6 4 8" xfId="10362" xr:uid="{00000000-0005-0000-0000-000052280000}"/>
    <cellStyle name="Accent6 4 8 2" xfId="10363" xr:uid="{00000000-0005-0000-0000-000053280000}"/>
    <cellStyle name="Accent6 4 9" xfId="10364" xr:uid="{00000000-0005-0000-0000-000054280000}"/>
    <cellStyle name="Accent6 4 9 2" xfId="10365" xr:uid="{00000000-0005-0000-0000-000055280000}"/>
    <cellStyle name="Accent6 4_wimax" xfId="10366" xr:uid="{00000000-0005-0000-0000-000056280000}"/>
    <cellStyle name="Accent6 5" xfId="10367" xr:uid="{00000000-0005-0000-0000-000057280000}"/>
    <cellStyle name="Accent6 5 10" xfId="10368" xr:uid="{00000000-0005-0000-0000-000058280000}"/>
    <cellStyle name="Accent6 5 10 2" xfId="10369" xr:uid="{00000000-0005-0000-0000-000059280000}"/>
    <cellStyle name="Accent6 5 11" xfId="10370" xr:uid="{00000000-0005-0000-0000-00005A280000}"/>
    <cellStyle name="Accent6 5 11 2" xfId="10371" xr:uid="{00000000-0005-0000-0000-00005B280000}"/>
    <cellStyle name="Accent6 5 12" xfId="10372" xr:uid="{00000000-0005-0000-0000-00005C280000}"/>
    <cellStyle name="Accent6 5 12 2" xfId="10373" xr:uid="{00000000-0005-0000-0000-00005D280000}"/>
    <cellStyle name="Accent6 5 13" xfId="10374" xr:uid="{00000000-0005-0000-0000-00005E280000}"/>
    <cellStyle name="Accent6 5 13 2" xfId="10375" xr:uid="{00000000-0005-0000-0000-00005F280000}"/>
    <cellStyle name="Accent6 5 14" xfId="10376" xr:uid="{00000000-0005-0000-0000-000060280000}"/>
    <cellStyle name="Accent6 5 2" xfId="10377" xr:uid="{00000000-0005-0000-0000-000061280000}"/>
    <cellStyle name="Accent6 5 2 2" xfId="10378" xr:uid="{00000000-0005-0000-0000-000062280000}"/>
    <cellStyle name="Accent6 5 3" xfId="10379" xr:uid="{00000000-0005-0000-0000-000063280000}"/>
    <cellStyle name="Accent6 5 3 2" xfId="10380" xr:uid="{00000000-0005-0000-0000-000064280000}"/>
    <cellStyle name="Accent6 5 4" xfId="10381" xr:uid="{00000000-0005-0000-0000-000065280000}"/>
    <cellStyle name="Accent6 5 4 2" xfId="10382" xr:uid="{00000000-0005-0000-0000-000066280000}"/>
    <cellStyle name="Accent6 5 5" xfId="10383" xr:uid="{00000000-0005-0000-0000-000067280000}"/>
    <cellStyle name="Accent6 5 5 2" xfId="10384" xr:uid="{00000000-0005-0000-0000-000068280000}"/>
    <cellStyle name="Accent6 5 6" xfId="10385" xr:uid="{00000000-0005-0000-0000-000069280000}"/>
    <cellStyle name="Accent6 5 6 2" xfId="10386" xr:uid="{00000000-0005-0000-0000-00006A280000}"/>
    <cellStyle name="Accent6 5 7" xfId="10387" xr:uid="{00000000-0005-0000-0000-00006B280000}"/>
    <cellStyle name="Accent6 5 7 2" xfId="10388" xr:uid="{00000000-0005-0000-0000-00006C280000}"/>
    <cellStyle name="Accent6 5 8" xfId="10389" xr:uid="{00000000-0005-0000-0000-00006D280000}"/>
    <cellStyle name="Accent6 5 8 2" xfId="10390" xr:uid="{00000000-0005-0000-0000-00006E280000}"/>
    <cellStyle name="Accent6 5 9" xfId="10391" xr:uid="{00000000-0005-0000-0000-00006F280000}"/>
    <cellStyle name="Accent6 5 9 2" xfId="10392" xr:uid="{00000000-0005-0000-0000-000070280000}"/>
    <cellStyle name="Accent6 5_wimax" xfId="10393" xr:uid="{00000000-0005-0000-0000-000071280000}"/>
    <cellStyle name="Accent6 6" xfId="10394" xr:uid="{00000000-0005-0000-0000-000072280000}"/>
    <cellStyle name="Accent6 6 10" xfId="10395" xr:uid="{00000000-0005-0000-0000-000073280000}"/>
    <cellStyle name="Accent6 6 10 2" xfId="10396" xr:uid="{00000000-0005-0000-0000-000074280000}"/>
    <cellStyle name="Accent6 6 11" xfId="10397" xr:uid="{00000000-0005-0000-0000-000075280000}"/>
    <cellStyle name="Accent6 6 11 2" xfId="10398" xr:uid="{00000000-0005-0000-0000-000076280000}"/>
    <cellStyle name="Accent6 6 12" xfId="10399" xr:uid="{00000000-0005-0000-0000-000077280000}"/>
    <cellStyle name="Accent6 6 12 2" xfId="10400" xr:uid="{00000000-0005-0000-0000-000078280000}"/>
    <cellStyle name="Accent6 6 13" xfId="10401" xr:uid="{00000000-0005-0000-0000-000079280000}"/>
    <cellStyle name="Accent6 6 13 2" xfId="10402" xr:uid="{00000000-0005-0000-0000-00007A280000}"/>
    <cellStyle name="Accent6 6 14" xfId="10403" xr:uid="{00000000-0005-0000-0000-00007B280000}"/>
    <cellStyle name="Accent6 6 2" xfId="10404" xr:uid="{00000000-0005-0000-0000-00007C280000}"/>
    <cellStyle name="Accent6 6 2 2" xfId="10405" xr:uid="{00000000-0005-0000-0000-00007D280000}"/>
    <cellStyle name="Accent6 6 3" xfId="10406" xr:uid="{00000000-0005-0000-0000-00007E280000}"/>
    <cellStyle name="Accent6 6 3 2" xfId="10407" xr:uid="{00000000-0005-0000-0000-00007F280000}"/>
    <cellStyle name="Accent6 6 4" xfId="10408" xr:uid="{00000000-0005-0000-0000-000080280000}"/>
    <cellStyle name="Accent6 6 4 2" xfId="10409" xr:uid="{00000000-0005-0000-0000-000081280000}"/>
    <cellStyle name="Accent6 6 5" xfId="10410" xr:uid="{00000000-0005-0000-0000-000082280000}"/>
    <cellStyle name="Accent6 6 5 2" xfId="10411" xr:uid="{00000000-0005-0000-0000-000083280000}"/>
    <cellStyle name="Accent6 6 6" xfId="10412" xr:uid="{00000000-0005-0000-0000-000084280000}"/>
    <cellStyle name="Accent6 6 6 2" xfId="10413" xr:uid="{00000000-0005-0000-0000-000085280000}"/>
    <cellStyle name="Accent6 6 7" xfId="10414" xr:uid="{00000000-0005-0000-0000-000086280000}"/>
    <cellStyle name="Accent6 6 7 2" xfId="10415" xr:uid="{00000000-0005-0000-0000-000087280000}"/>
    <cellStyle name="Accent6 6 8" xfId="10416" xr:uid="{00000000-0005-0000-0000-000088280000}"/>
    <cellStyle name="Accent6 6 8 2" xfId="10417" xr:uid="{00000000-0005-0000-0000-000089280000}"/>
    <cellStyle name="Accent6 6 9" xfId="10418" xr:uid="{00000000-0005-0000-0000-00008A280000}"/>
    <cellStyle name="Accent6 6 9 2" xfId="10419" xr:uid="{00000000-0005-0000-0000-00008B280000}"/>
    <cellStyle name="Accent6 7" xfId="10420" xr:uid="{00000000-0005-0000-0000-00008C280000}"/>
    <cellStyle name="Accent6 7 10" xfId="10421" xr:uid="{00000000-0005-0000-0000-00008D280000}"/>
    <cellStyle name="Accent6 7 10 2" xfId="10422" xr:uid="{00000000-0005-0000-0000-00008E280000}"/>
    <cellStyle name="Accent6 7 11" xfId="10423" xr:uid="{00000000-0005-0000-0000-00008F280000}"/>
    <cellStyle name="Accent6 7 11 2" xfId="10424" xr:uid="{00000000-0005-0000-0000-000090280000}"/>
    <cellStyle name="Accent6 7 12" xfId="10425" xr:uid="{00000000-0005-0000-0000-000091280000}"/>
    <cellStyle name="Accent6 7 12 2" xfId="10426" xr:uid="{00000000-0005-0000-0000-000092280000}"/>
    <cellStyle name="Accent6 7 13" xfId="10427" xr:uid="{00000000-0005-0000-0000-000093280000}"/>
    <cellStyle name="Accent6 7 13 2" xfId="10428" xr:uid="{00000000-0005-0000-0000-000094280000}"/>
    <cellStyle name="Accent6 7 14" xfId="10429" xr:uid="{00000000-0005-0000-0000-000095280000}"/>
    <cellStyle name="Accent6 7 2" xfId="10430" xr:uid="{00000000-0005-0000-0000-000096280000}"/>
    <cellStyle name="Accent6 7 2 2" xfId="10431" xr:uid="{00000000-0005-0000-0000-000097280000}"/>
    <cellStyle name="Accent6 7 3" xfId="10432" xr:uid="{00000000-0005-0000-0000-000098280000}"/>
    <cellStyle name="Accent6 7 3 2" xfId="10433" xr:uid="{00000000-0005-0000-0000-000099280000}"/>
    <cellStyle name="Accent6 7 4" xfId="10434" xr:uid="{00000000-0005-0000-0000-00009A280000}"/>
    <cellStyle name="Accent6 7 4 2" xfId="10435" xr:uid="{00000000-0005-0000-0000-00009B280000}"/>
    <cellStyle name="Accent6 7 5" xfId="10436" xr:uid="{00000000-0005-0000-0000-00009C280000}"/>
    <cellStyle name="Accent6 7 5 2" xfId="10437" xr:uid="{00000000-0005-0000-0000-00009D280000}"/>
    <cellStyle name="Accent6 7 6" xfId="10438" xr:uid="{00000000-0005-0000-0000-00009E280000}"/>
    <cellStyle name="Accent6 7 6 2" xfId="10439" xr:uid="{00000000-0005-0000-0000-00009F280000}"/>
    <cellStyle name="Accent6 7 7" xfId="10440" xr:uid="{00000000-0005-0000-0000-0000A0280000}"/>
    <cellStyle name="Accent6 7 7 2" xfId="10441" xr:uid="{00000000-0005-0000-0000-0000A1280000}"/>
    <cellStyle name="Accent6 7 8" xfId="10442" xr:uid="{00000000-0005-0000-0000-0000A2280000}"/>
    <cellStyle name="Accent6 7 8 2" xfId="10443" xr:uid="{00000000-0005-0000-0000-0000A3280000}"/>
    <cellStyle name="Accent6 7 9" xfId="10444" xr:uid="{00000000-0005-0000-0000-0000A4280000}"/>
    <cellStyle name="Accent6 7 9 2" xfId="10445" xr:uid="{00000000-0005-0000-0000-0000A5280000}"/>
    <cellStyle name="Accent6 8" xfId="10446" xr:uid="{00000000-0005-0000-0000-0000A6280000}"/>
    <cellStyle name="Accent6 8 2" xfId="10447" xr:uid="{00000000-0005-0000-0000-0000A7280000}"/>
    <cellStyle name="Accent6 9" xfId="10448" xr:uid="{00000000-0005-0000-0000-0000A8280000}"/>
    <cellStyle name="Accent6 9 2" xfId="10449" xr:uid="{00000000-0005-0000-0000-0000A9280000}"/>
    <cellStyle name="Actual Date" xfId="10450" xr:uid="{00000000-0005-0000-0000-0000AA280000}"/>
    <cellStyle name="Actual Date 2" xfId="10451" xr:uid="{00000000-0005-0000-0000-0000AB280000}"/>
    <cellStyle name="Added" xfId="10452" xr:uid="{00000000-0005-0000-0000-0000AC280000}"/>
    <cellStyle name="Added 2" xfId="10453" xr:uid="{00000000-0005-0000-0000-0000AD280000}"/>
    <cellStyle name="ÅëÈ­ [0]_±âÅ¸" xfId="10454" xr:uid="{00000000-0005-0000-0000-0000AE280000}"/>
    <cellStyle name="AeE­ [0]_INQUIRY ¿μ¾÷AßAø " xfId="10455" xr:uid="{00000000-0005-0000-0000-0000AF280000}"/>
    <cellStyle name="ÅëÈ­ [0]_laroux" xfId="10456" xr:uid="{00000000-0005-0000-0000-0000B0280000}"/>
    <cellStyle name="ÅëÈ­_±âÅ¸" xfId="10457" xr:uid="{00000000-0005-0000-0000-0000B1280000}"/>
    <cellStyle name="AeE­_INQUIRY ¿μ¾÷AßAø " xfId="10458" xr:uid="{00000000-0005-0000-0000-0000B2280000}"/>
    <cellStyle name="ÅëÈ­_laroux" xfId="10459" xr:uid="{00000000-0005-0000-0000-0000B3280000}"/>
    <cellStyle name="AFE" xfId="10460" xr:uid="{00000000-0005-0000-0000-0000B4280000}"/>
    <cellStyle name="AFE 2" xfId="10461" xr:uid="{00000000-0005-0000-0000-0000B5280000}"/>
    <cellStyle name="AFE 2 2" xfId="10462" xr:uid="{00000000-0005-0000-0000-0000B6280000}"/>
    <cellStyle name="AFE 3" xfId="10463" xr:uid="{00000000-0005-0000-0000-0000B7280000}"/>
    <cellStyle name="AFE 3 2" xfId="10464" xr:uid="{00000000-0005-0000-0000-0000B8280000}"/>
    <cellStyle name="AFE 4" xfId="10465" xr:uid="{00000000-0005-0000-0000-0000B9280000}"/>
    <cellStyle name="AFE_wimax" xfId="10466" xr:uid="{00000000-0005-0000-0000-0000BA280000}"/>
    <cellStyle name="AmsNo." xfId="10467" xr:uid="{00000000-0005-0000-0000-0000BB280000}"/>
    <cellStyle name="ÁöÁ¤µÇÁö ¾ÊÀ½" xfId="10468" xr:uid="{00000000-0005-0000-0000-0000BC280000}"/>
    <cellStyle name="ÁöÁ¤µÇÁö ¾ÊÀ½ 2" xfId="10469" xr:uid="{00000000-0005-0000-0000-0000BD280000}"/>
    <cellStyle name="args.style" xfId="10470" xr:uid="{00000000-0005-0000-0000-0000BE280000}"/>
    <cellStyle name="args.style 2" xfId="10471" xr:uid="{00000000-0005-0000-0000-0000BF280000}"/>
    <cellStyle name="Ariel 7 pt. plain" xfId="10472" xr:uid="{00000000-0005-0000-0000-0000C0280000}"/>
    <cellStyle name="Ariel 7 pt. plain 2" xfId="10473" xr:uid="{00000000-0005-0000-0000-0000C1280000}"/>
    <cellStyle name="AssumptionHeader" xfId="10474" xr:uid="{00000000-0005-0000-0000-0000C2280000}"/>
    <cellStyle name="ÄÞ¸¶ [0]_±âÅ¸" xfId="10475" xr:uid="{00000000-0005-0000-0000-0000C3280000}"/>
    <cellStyle name="AÞ¸¶ [0]_INQUIRY ¿μ¾÷AßAø " xfId="10476" xr:uid="{00000000-0005-0000-0000-0000C4280000}"/>
    <cellStyle name="ÄÞ¸¶ [0]_laroux" xfId="10477" xr:uid="{00000000-0005-0000-0000-0000C5280000}"/>
    <cellStyle name="ÄÞ¸¶_±âÅ¸" xfId="10478" xr:uid="{00000000-0005-0000-0000-0000C6280000}"/>
    <cellStyle name="AÞ¸¶_INQUIRY ¿μ¾÷AßAø " xfId="10479" xr:uid="{00000000-0005-0000-0000-0000C7280000}"/>
    <cellStyle name="ÄÞ¸¶_laroux" xfId="10480" xr:uid="{00000000-0005-0000-0000-0000C8280000}"/>
    <cellStyle name="Aufteilung" xfId="10481" xr:uid="{00000000-0005-0000-0000-0000C9280000}"/>
    <cellStyle name="Aufteilung 2" xfId="10482" xr:uid="{00000000-0005-0000-0000-0000CA280000}"/>
    <cellStyle name="axlcolour" xfId="10483" xr:uid="{00000000-0005-0000-0000-0000CB280000}"/>
    <cellStyle name="axlcolour 2" xfId="10484" xr:uid="{00000000-0005-0000-0000-0000CC280000}"/>
    <cellStyle name="axlcolour 3" xfId="10485" xr:uid="{00000000-0005-0000-0000-0000CD280000}"/>
    <cellStyle name="axlcolour 4" xfId="10486" xr:uid="{00000000-0005-0000-0000-0000CE280000}"/>
    <cellStyle name="B&amp;W" xfId="10487" xr:uid="{00000000-0005-0000-0000-0000CF280000}"/>
    <cellStyle name="B&amp;W 2" xfId="10488" xr:uid="{00000000-0005-0000-0000-0000D0280000}"/>
    <cellStyle name="B&amp;Wbold" xfId="10489" xr:uid="{00000000-0005-0000-0000-0000D1280000}"/>
    <cellStyle name="B&amp;Wbold 2" xfId="10490" xr:uid="{00000000-0005-0000-0000-0000D2280000}"/>
    <cellStyle name="Bad 10" xfId="10491" xr:uid="{00000000-0005-0000-0000-0000D3280000}"/>
    <cellStyle name="Bad 10 2" xfId="10492" xr:uid="{00000000-0005-0000-0000-0000D4280000}"/>
    <cellStyle name="Bad 11" xfId="10493" xr:uid="{00000000-0005-0000-0000-0000D5280000}"/>
    <cellStyle name="Bad 11 2" xfId="10494" xr:uid="{00000000-0005-0000-0000-0000D6280000}"/>
    <cellStyle name="Bad 12" xfId="10495" xr:uid="{00000000-0005-0000-0000-0000D7280000}"/>
    <cellStyle name="Bad 12 2" xfId="10496" xr:uid="{00000000-0005-0000-0000-0000D8280000}"/>
    <cellStyle name="Bad 13" xfId="10497" xr:uid="{00000000-0005-0000-0000-0000D9280000}"/>
    <cellStyle name="Bad 13 2" xfId="10498" xr:uid="{00000000-0005-0000-0000-0000DA280000}"/>
    <cellStyle name="Bad 14" xfId="10499" xr:uid="{00000000-0005-0000-0000-0000DB280000}"/>
    <cellStyle name="Bad 14 2" xfId="10500" xr:uid="{00000000-0005-0000-0000-0000DC280000}"/>
    <cellStyle name="Bad 15" xfId="10501" xr:uid="{00000000-0005-0000-0000-0000DD280000}"/>
    <cellStyle name="Bad 15 2" xfId="10502" xr:uid="{00000000-0005-0000-0000-0000DE280000}"/>
    <cellStyle name="Bad 16" xfId="10503" xr:uid="{00000000-0005-0000-0000-0000DF280000}"/>
    <cellStyle name="Bad 16 2" xfId="10504" xr:uid="{00000000-0005-0000-0000-0000E0280000}"/>
    <cellStyle name="Bad 17" xfId="10505" xr:uid="{00000000-0005-0000-0000-0000E1280000}"/>
    <cellStyle name="Bad 17 2" xfId="10506" xr:uid="{00000000-0005-0000-0000-0000E2280000}"/>
    <cellStyle name="Bad 18" xfId="10507" xr:uid="{00000000-0005-0000-0000-0000E3280000}"/>
    <cellStyle name="Bad 18 2" xfId="10508" xr:uid="{00000000-0005-0000-0000-0000E4280000}"/>
    <cellStyle name="Bad 19" xfId="10509" xr:uid="{00000000-0005-0000-0000-0000E5280000}"/>
    <cellStyle name="Bad 19 2" xfId="10510" xr:uid="{00000000-0005-0000-0000-0000E6280000}"/>
    <cellStyle name="Bad 2" xfId="10511" xr:uid="{00000000-0005-0000-0000-0000E7280000}"/>
    <cellStyle name="Bad 2 10" xfId="10512" xr:uid="{00000000-0005-0000-0000-0000E8280000}"/>
    <cellStyle name="Bad 2 10 2" xfId="10513" xr:uid="{00000000-0005-0000-0000-0000E9280000}"/>
    <cellStyle name="Bad 2 11" xfId="10514" xr:uid="{00000000-0005-0000-0000-0000EA280000}"/>
    <cellStyle name="Bad 2 11 2" xfId="10515" xr:uid="{00000000-0005-0000-0000-0000EB280000}"/>
    <cellStyle name="Bad 2 12" xfId="10516" xr:uid="{00000000-0005-0000-0000-0000EC280000}"/>
    <cellStyle name="Bad 2 12 2" xfId="10517" xr:uid="{00000000-0005-0000-0000-0000ED280000}"/>
    <cellStyle name="Bad 2 13" xfId="10518" xr:uid="{00000000-0005-0000-0000-0000EE280000}"/>
    <cellStyle name="Bad 2 13 2" xfId="10519" xr:uid="{00000000-0005-0000-0000-0000EF280000}"/>
    <cellStyle name="Bad 2 14" xfId="10520" xr:uid="{00000000-0005-0000-0000-0000F0280000}"/>
    <cellStyle name="Bad 2 2" xfId="10521" xr:uid="{00000000-0005-0000-0000-0000F1280000}"/>
    <cellStyle name="Bad 2 2 2" xfId="10522" xr:uid="{00000000-0005-0000-0000-0000F2280000}"/>
    <cellStyle name="Bad 2 3" xfId="10523" xr:uid="{00000000-0005-0000-0000-0000F3280000}"/>
    <cellStyle name="Bad 2 3 2" xfId="10524" xr:uid="{00000000-0005-0000-0000-0000F4280000}"/>
    <cellStyle name="Bad 2 4" xfId="10525" xr:uid="{00000000-0005-0000-0000-0000F5280000}"/>
    <cellStyle name="Bad 2 4 2" xfId="10526" xr:uid="{00000000-0005-0000-0000-0000F6280000}"/>
    <cellStyle name="Bad 2 5" xfId="10527" xr:uid="{00000000-0005-0000-0000-0000F7280000}"/>
    <cellStyle name="Bad 2 5 2" xfId="10528" xr:uid="{00000000-0005-0000-0000-0000F8280000}"/>
    <cellStyle name="Bad 2 6" xfId="10529" xr:uid="{00000000-0005-0000-0000-0000F9280000}"/>
    <cellStyle name="Bad 2 6 2" xfId="10530" xr:uid="{00000000-0005-0000-0000-0000FA280000}"/>
    <cellStyle name="Bad 2 7" xfId="10531" xr:uid="{00000000-0005-0000-0000-0000FB280000}"/>
    <cellStyle name="Bad 2 7 2" xfId="10532" xr:uid="{00000000-0005-0000-0000-0000FC280000}"/>
    <cellStyle name="Bad 2 8" xfId="10533" xr:uid="{00000000-0005-0000-0000-0000FD280000}"/>
    <cellStyle name="Bad 2 8 2" xfId="10534" xr:uid="{00000000-0005-0000-0000-0000FE280000}"/>
    <cellStyle name="Bad 2 9" xfId="10535" xr:uid="{00000000-0005-0000-0000-0000FF280000}"/>
    <cellStyle name="Bad 2 9 2" xfId="10536" xr:uid="{00000000-0005-0000-0000-000000290000}"/>
    <cellStyle name="Bad 2_wimax" xfId="10537" xr:uid="{00000000-0005-0000-0000-000001290000}"/>
    <cellStyle name="Bad 20" xfId="10538" xr:uid="{00000000-0005-0000-0000-000002290000}"/>
    <cellStyle name="Bad 20 2" xfId="10539" xr:uid="{00000000-0005-0000-0000-000003290000}"/>
    <cellStyle name="Bad 21" xfId="10540" xr:uid="{00000000-0005-0000-0000-000004290000}"/>
    <cellStyle name="Bad 21 2" xfId="10541" xr:uid="{00000000-0005-0000-0000-000005290000}"/>
    <cellStyle name="Bad 22" xfId="10542" xr:uid="{00000000-0005-0000-0000-000006290000}"/>
    <cellStyle name="Bad 22 2" xfId="10543" xr:uid="{00000000-0005-0000-0000-000007290000}"/>
    <cellStyle name="Bad 23" xfId="10544" xr:uid="{00000000-0005-0000-0000-000008290000}"/>
    <cellStyle name="Bad 23 2" xfId="10545" xr:uid="{00000000-0005-0000-0000-000009290000}"/>
    <cellStyle name="Bad 24" xfId="10546" xr:uid="{00000000-0005-0000-0000-00000A290000}"/>
    <cellStyle name="Bad 24 2" xfId="10547" xr:uid="{00000000-0005-0000-0000-00000B290000}"/>
    <cellStyle name="Bad 25" xfId="10548" xr:uid="{00000000-0005-0000-0000-00000C290000}"/>
    <cellStyle name="Bad 25 2" xfId="10549" xr:uid="{00000000-0005-0000-0000-00000D290000}"/>
    <cellStyle name="Bad 26" xfId="10550" xr:uid="{00000000-0005-0000-0000-00000E290000}"/>
    <cellStyle name="Bad 26 2" xfId="10551" xr:uid="{00000000-0005-0000-0000-00000F290000}"/>
    <cellStyle name="Bad 27" xfId="10552" xr:uid="{00000000-0005-0000-0000-000010290000}"/>
    <cellStyle name="Bad 27 2" xfId="10553" xr:uid="{00000000-0005-0000-0000-000011290000}"/>
    <cellStyle name="Bad 27 2 2" xfId="10554" xr:uid="{00000000-0005-0000-0000-000012290000}"/>
    <cellStyle name="Bad 27 3" xfId="10555" xr:uid="{00000000-0005-0000-0000-000013290000}"/>
    <cellStyle name="Bad 28" xfId="10556" xr:uid="{00000000-0005-0000-0000-000014290000}"/>
    <cellStyle name="Bad 28 2" xfId="10557" xr:uid="{00000000-0005-0000-0000-000015290000}"/>
    <cellStyle name="Bad 29" xfId="10558" xr:uid="{00000000-0005-0000-0000-000016290000}"/>
    <cellStyle name="Bad 29 2" xfId="10559" xr:uid="{00000000-0005-0000-0000-000017290000}"/>
    <cellStyle name="Bad 3" xfId="10560" xr:uid="{00000000-0005-0000-0000-000018290000}"/>
    <cellStyle name="Bad 3 10" xfId="10561" xr:uid="{00000000-0005-0000-0000-000019290000}"/>
    <cellStyle name="Bad 3 10 2" xfId="10562" xr:uid="{00000000-0005-0000-0000-00001A290000}"/>
    <cellStyle name="Bad 3 11" xfId="10563" xr:uid="{00000000-0005-0000-0000-00001B290000}"/>
    <cellStyle name="Bad 3 11 2" xfId="10564" xr:uid="{00000000-0005-0000-0000-00001C290000}"/>
    <cellStyle name="Bad 3 12" xfId="10565" xr:uid="{00000000-0005-0000-0000-00001D290000}"/>
    <cellStyle name="Bad 3 12 2" xfId="10566" xr:uid="{00000000-0005-0000-0000-00001E290000}"/>
    <cellStyle name="Bad 3 13" xfId="10567" xr:uid="{00000000-0005-0000-0000-00001F290000}"/>
    <cellStyle name="Bad 3 13 2" xfId="10568" xr:uid="{00000000-0005-0000-0000-000020290000}"/>
    <cellStyle name="Bad 3 14" xfId="10569" xr:uid="{00000000-0005-0000-0000-000021290000}"/>
    <cellStyle name="Bad 3 2" xfId="10570" xr:uid="{00000000-0005-0000-0000-000022290000}"/>
    <cellStyle name="Bad 3 2 2" xfId="10571" xr:uid="{00000000-0005-0000-0000-000023290000}"/>
    <cellStyle name="Bad 3 3" xfId="10572" xr:uid="{00000000-0005-0000-0000-000024290000}"/>
    <cellStyle name="Bad 3 3 2" xfId="10573" xr:uid="{00000000-0005-0000-0000-000025290000}"/>
    <cellStyle name="Bad 3 4" xfId="10574" xr:uid="{00000000-0005-0000-0000-000026290000}"/>
    <cellStyle name="Bad 3 4 2" xfId="10575" xr:uid="{00000000-0005-0000-0000-000027290000}"/>
    <cellStyle name="Bad 3 5" xfId="10576" xr:uid="{00000000-0005-0000-0000-000028290000}"/>
    <cellStyle name="Bad 3 5 2" xfId="10577" xr:uid="{00000000-0005-0000-0000-000029290000}"/>
    <cellStyle name="Bad 3 6" xfId="10578" xr:uid="{00000000-0005-0000-0000-00002A290000}"/>
    <cellStyle name="Bad 3 6 2" xfId="10579" xr:uid="{00000000-0005-0000-0000-00002B290000}"/>
    <cellStyle name="Bad 3 7" xfId="10580" xr:uid="{00000000-0005-0000-0000-00002C290000}"/>
    <cellStyle name="Bad 3 7 2" xfId="10581" xr:uid="{00000000-0005-0000-0000-00002D290000}"/>
    <cellStyle name="Bad 3 8" xfId="10582" xr:uid="{00000000-0005-0000-0000-00002E290000}"/>
    <cellStyle name="Bad 3 8 2" xfId="10583" xr:uid="{00000000-0005-0000-0000-00002F290000}"/>
    <cellStyle name="Bad 3 9" xfId="10584" xr:uid="{00000000-0005-0000-0000-000030290000}"/>
    <cellStyle name="Bad 3 9 2" xfId="10585" xr:uid="{00000000-0005-0000-0000-000031290000}"/>
    <cellStyle name="Bad 3_wimax" xfId="10586" xr:uid="{00000000-0005-0000-0000-000032290000}"/>
    <cellStyle name="Bad 30" xfId="10587" xr:uid="{00000000-0005-0000-0000-000033290000}"/>
    <cellStyle name="Bad 30 2" xfId="10588" xr:uid="{00000000-0005-0000-0000-000034290000}"/>
    <cellStyle name="Bad 31" xfId="10589" xr:uid="{00000000-0005-0000-0000-000035290000}"/>
    <cellStyle name="Bad 31 2" xfId="10590" xr:uid="{00000000-0005-0000-0000-000036290000}"/>
    <cellStyle name="Bad 32" xfId="10591" xr:uid="{00000000-0005-0000-0000-000037290000}"/>
    <cellStyle name="Bad 32 2" xfId="10592" xr:uid="{00000000-0005-0000-0000-000038290000}"/>
    <cellStyle name="Bad 33" xfId="10593" xr:uid="{00000000-0005-0000-0000-000039290000}"/>
    <cellStyle name="Bad 33 2" xfId="10594" xr:uid="{00000000-0005-0000-0000-00003A290000}"/>
    <cellStyle name="Bad 34" xfId="10595" xr:uid="{00000000-0005-0000-0000-00003B290000}"/>
    <cellStyle name="Bad 34 2" xfId="10596" xr:uid="{00000000-0005-0000-0000-00003C290000}"/>
    <cellStyle name="Bad 4" xfId="10597" xr:uid="{00000000-0005-0000-0000-00003D290000}"/>
    <cellStyle name="Bad 4 10" xfId="10598" xr:uid="{00000000-0005-0000-0000-00003E290000}"/>
    <cellStyle name="Bad 4 10 2" xfId="10599" xr:uid="{00000000-0005-0000-0000-00003F290000}"/>
    <cellStyle name="Bad 4 11" xfId="10600" xr:uid="{00000000-0005-0000-0000-000040290000}"/>
    <cellStyle name="Bad 4 11 2" xfId="10601" xr:uid="{00000000-0005-0000-0000-000041290000}"/>
    <cellStyle name="Bad 4 12" xfId="10602" xr:uid="{00000000-0005-0000-0000-000042290000}"/>
    <cellStyle name="Bad 4 12 2" xfId="10603" xr:uid="{00000000-0005-0000-0000-000043290000}"/>
    <cellStyle name="Bad 4 13" xfId="10604" xr:uid="{00000000-0005-0000-0000-000044290000}"/>
    <cellStyle name="Bad 4 13 2" xfId="10605" xr:uid="{00000000-0005-0000-0000-000045290000}"/>
    <cellStyle name="Bad 4 14" xfId="10606" xr:uid="{00000000-0005-0000-0000-000046290000}"/>
    <cellStyle name="Bad 4 2" xfId="10607" xr:uid="{00000000-0005-0000-0000-000047290000}"/>
    <cellStyle name="Bad 4 2 2" xfId="10608" xr:uid="{00000000-0005-0000-0000-000048290000}"/>
    <cellStyle name="Bad 4 3" xfId="10609" xr:uid="{00000000-0005-0000-0000-000049290000}"/>
    <cellStyle name="Bad 4 3 2" xfId="10610" xr:uid="{00000000-0005-0000-0000-00004A290000}"/>
    <cellStyle name="Bad 4 4" xfId="10611" xr:uid="{00000000-0005-0000-0000-00004B290000}"/>
    <cellStyle name="Bad 4 4 2" xfId="10612" xr:uid="{00000000-0005-0000-0000-00004C290000}"/>
    <cellStyle name="Bad 4 5" xfId="10613" xr:uid="{00000000-0005-0000-0000-00004D290000}"/>
    <cellStyle name="Bad 4 5 2" xfId="10614" xr:uid="{00000000-0005-0000-0000-00004E290000}"/>
    <cellStyle name="Bad 4 6" xfId="10615" xr:uid="{00000000-0005-0000-0000-00004F290000}"/>
    <cellStyle name="Bad 4 6 2" xfId="10616" xr:uid="{00000000-0005-0000-0000-000050290000}"/>
    <cellStyle name="Bad 4 7" xfId="10617" xr:uid="{00000000-0005-0000-0000-000051290000}"/>
    <cellStyle name="Bad 4 7 2" xfId="10618" xr:uid="{00000000-0005-0000-0000-000052290000}"/>
    <cellStyle name="Bad 4 8" xfId="10619" xr:uid="{00000000-0005-0000-0000-000053290000}"/>
    <cellStyle name="Bad 4 8 2" xfId="10620" xr:uid="{00000000-0005-0000-0000-000054290000}"/>
    <cellStyle name="Bad 4 9" xfId="10621" xr:uid="{00000000-0005-0000-0000-000055290000}"/>
    <cellStyle name="Bad 4 9 2" xfId="10622" xr:uid="{00000000-0005-0000-0000-000056290000}"/>
    <cellStyle name="Bad 4_wimax" xfId="10623" xr:uid="{00000000-0005-0000-0000-000057290000}"/>
    <cellStyle name="Bad 5" xfId="10624" xr:uid="{00000000-0005-0000-0000-000058290000}"/>
    <cellStyle name="Bad 5 10" xfId="10625" xr:uid="{00000000-0005-0000-0000-000059290000}"/>
    <cellStyle name="Bad 5 10 2" xfId="10626" xr:uid="{00000000-0005-0000-0000-00005A290000}"/>
    <cellStyle name="Bad 5 11" xfId="10627" xr:uid="{00000000-0005-0000-0000-00005B290000}"/>
    <cellStyle name="Bad 5 11 2" xfId="10628" xr:uid="{00000000-0005-0000-0000-00005C290000}"/>
    <cellStyle name="Bad 5 12" xfId="10629" xr:uid="{00000000-0005-0000-0000-00005D290000}"/>
    <cellStyle name="Bad 5 12 2" xfId="10630" xr:uid="{00000000-0005-0000-0000-00005E290000}"/>
    <cellStyle name="Bad 5 13" xfId="10631" xr:uid="{00000000-0005-0000-0000-00005F290000}"/>
    <cellStyle name="Bad 5 13 2" xfId="10632" xr:uid="{00000000-0005-0000-0000-000060290000}"/>
    <cellStyle name="Bad 5 14" xfId="10633" xr:uid="{00000000-0005-0000-0000-000061290000}"/>
    <cellStyle name="Bad 5 2" xfId="10634" xr:uid="{00000000-0005-0000-0000-000062290000}"/>
    <cellStyle name="Bad 5 2 2" xfId="10635" xr:uid="{00000000-0005-0000-0000-000063290000}"/>
    <cellStyle name="Bad 5 3" xfId="10636" xr:uid="{00000000-0005-0000-0000-000064290000}"/>
    <cellStyle name="Bad 5 3 2" xfId="10637" xr:uid="{00000000-0005-0000-0000-000065290000}"/>
    <cellStyle name="Bad 5 4" xfId="10638" xr:uid="{00000000-0005-0000-0000-000066290000}"/>
    <cellStyle name="Bad 5 4 2" xfId="10639" xr:uid="{00000000-0005-0000-0000-000067290000}"/>
    <cellStyle name="Bad 5 5" xfId="10640" xr:uid="{00000000-0005-0000-0000-000068290000}"/>
    <cellStyle name="Bad 5 5 2" xfId="10641" xr:uid="{00000000-0005-0000-0000-000069290000}"/>
    <cellStyle name="Bad 5 6" xfId="10642" xr:uid="{00000000-0005-0000-0000-00006A290000}"/>
    <cellStyle name="Bad 5 6 2" xfId="10643" xr:uid="{00000000-0005-0000-0000-00006B290000}"/>
    <cellStyle name="Bad 5 7" xfId="10644" xr:uid="{00000000-0005-0000-0000-00006C290000}"/>
    <cellStyle name="Bad 5 7 2" xfId="10645" xr:uid="{00000000-0005-0000-0000-00006D290000}"/>
    <cellStyle name="Bad 5 8" xfId="10646" xr:uid="{00000000-0005-0000-0000-00006E290000}"/>
    <cellStyle name="Bad 5 8 2" xfId="10647" xr:uid="{00000000-0005-0000-0000-00006F290000}"/>
    <cellStyle name="Bad 5 9" xfId="10648" xr:uid="{00000000-0005-0000-0000-000070290000}"/>
    <cellStyle name="Bad 5 9 2" xfId="10649" xr:uid="{00000000-0005-0000-0000-000071290000}"/>
    <cellStyle name="Bad 5_wimax" xfId="10650" xr:uid="{00000000-0005-0000-0000-000072290000}"/>
    <cellStyle name="Bad 6" xfId="10651" xr:uid="{00000000-0005-0000-0000-000073290000}"/>
    <cellStyle name="Bad 6 10" xfId="10652" xr:uid="{00000000-0005-0000-0000-000074290000}"/>
    <cellStyle name="Bad 6 10 2" xfId="10653" xr:uid="{00000000-0005-0000-0000-000075290000}"/>
    <cellStyle name="Bad 6 11" xfId="10654" xr:uid="{00000000-0005-0000-0000-000076290000}"/>
    <cellStyle name="Bad 6 11 2" xfId="10655" xr:uid="{00000000-0005-0000-0000-000077290000}"/>
    <cellStyle name="Bad 6 12" xfId="10656" xr:uid="{00000000-0005-0000-0000-000078290000}"/>
    <cellStyle name="Bad 6 12 2" xfId="10657" xr:uid="{00000000-0005-0000-0000-000079290000}"/>
    <cellStyle name="Bad 6 13" xfId="10658" xr:uid="{00000000-0005-0000-0000-00007A290000}"/>
    <cellStyle name="Bad 6 13 2" xfId="10659" xr:uid="{00000000-0005-0000-0000-00007B290000}"/>
    <cellStyle name="Bad 6 14" xfId="10660" xr:uid="{00000000-0005-0000-0000-00007C290000}"/>
    <cellStyle name="Bad 6 2" xfId="10661" xr:uid="{00000000-0005-0000-0000-00007D290000}"/>
    <cellStyle name="Bad 6 2 2" xfId="10662" xr:uid="{00000000-0005-0000-0000-00007E290000}"/>
    <cellStyle name="Bad 6 3" xfId="10663" xr:uid="{00000000-0005-0000-0000-00007F290000}"/>
    <cellStyle name="Bad 6 3 2" xfId="10664" xr:uid="{00000000-0005-0000-0000-000080290000}"/>
    <cellStyle name="Bad 6 4" xfId="10665" xr:uid="{00000000-0005-0000-0000-000081290000}"/>
    <cellStyle name="Bad 6 4 2" xfId="10666" xr:uid="{00000000-0005-0000-0000-000082290000}"/>
    <cellStyle name="Bad 6 5" xfId="10667" xr:uid="{00000000-0005-0000-0000-000083290000}"/>
    <cellStyle name="Bad 6 5 2" xfId="10668" xr:uid="{00000000-0005-0000-0000-000084290000}"/>
    <cellStyle name="Bad 6 6" xfId="10669" xr:uid="{00000000-0005-0000-0000-000085290000}"/>
    <cellStyle name="Bad 6 6 2" xfId="10670" xr:uid="{00000000-0005-0000-0000-000086290000}"/>
    <cellStyle name="Bad 6 7" xfId="10671" xr:uid="{00000000-0005-0000-0000-000087290000}"/>
    <cellStyle name="Bad 6 7 2" xfId="10672" xr:uid="{00000000-0005-0000-0000-000088290000}"/>
    <cellStyle name="Bad 6 8" xfId="10673" xr:uid="{00000000-0005-0000-0000-000089290000}"/>
    <cellStyle name="Bad 6 8 2" xfId="10674" xr:uid="{00000000-0005-0000-0000-00008A290000}"/>
    <cellStyle name="Bad 6 9" xfId="10675" xr:uid="{00000000-0005-0000-0000-00008B290000}"/>
    <cellStyle name="Bad 6 9 2" xfId="10676" xr:uid="{00000000-0005-0000-0000-00008C290000}"/>
    <cellStyle name="Bad 7" xfId="10677" xr:uid="{00000000-0005-0000-0000-00008D290000}"/>
    <cellStyle name="Bad 7 10" xfId="10678" xr:uid="{00000000-0005-0000-0000-00008E290000}"/>
    <cellStyle name="Bad 7 10 2" xfId="10679" xr:uid="{00000000-0005-0000-0000-00008F290000}"/>
    <cellStyle name="Bad 7 11" xfId="10680" xr:uid="{00000000-0005-0000-0000-000090290000}"/>
    <cellStyle name="Bad 7 11 2" xfId="10681" xr:uid="{00000000-0005-0000-0000-000091290000}"/>
    <cellStyle name="Bad 7 12" xfId="10682" xr:uid="{00000000-0005-0000-0000-000092290000}"/>
    <cellStyle name="Bad 7 12 2" xfId="10683" xr:uid="{00000000-0005-0000-0000-000093290000}"/>
    <cellStyle name="Bad 7 13" xfId="10684" xr:uid="{00000000-0005-0000-0000-000094290000}"/>
    <cellStyle name="Bad 7 13 2" xfId="10685" xr:uid="{00000000-0005-0000-0000-000095290000}"/>
    <cellStyle name="Bad 7 14" xfId="10686" xr:uid="{00000000-0005-0000-0000-000096290000}"/>
    <cellStyle name="Bad 7 2" xfId="10687" xr:uid="{00000000-0005-0000-0000-000097290000}"/>
    <cellStyle name="Bad 7 2 2" xfId="10688" xr:uid="{00000000-0005-0000-0000-000098290000}"/>
    <cellStyle name="Bad 7 3" xfId="10689" xr:uid="{00000000-0005-0000-0000-000099290000}"/>
    <cellStyle name="Bad 7 3 2" xfId="10690" xr:uid="{00000000-0005-0000-0000-00009A290000}"/>
    <cellStyle name="Bad 7 4" xfId="10691" xr:uid="{00000000-0005-0000-0000-00009B290000}"/>
    <cellStyle name="Bad 7 4 2" xfId="10692" xr:uid="{00000000-0005-0000-0000-00009C290000}"/>
    <cellStyle name="Bad 7 5" xfId="10693" xr:uid="{00000000-0005-0000-0000-00009D290000}"/>
    <cellStyle name="Bad 7 5 2" xfId="10694" xr:uid="{00000000-0005-0000-0000-00009E290000}"/>
    <cellStyle name="Bad 7 6" xfId="10695" xr:uid="{00000000-0005-0000-0000-00009F290000}"/>
    <cellStyle name="Bad 7 6 2" xfId="10696" xr:uid="{00000000-0005-0000-0000-0000A0290000}"/>
    <cellStyle name="Bad 7 7" xfId="10697" xr:uid="{00000000-0005-0000-0000-0000A1290000}"/>
    <cellStyle name="Bad 7 7 2" xfId="10698" xr:uid="{00000000-0005-0000-0000-0000A2290000}"/>
    <cellStyle name="Bad 7 8" xfId="10699" xr:uid="{00000000-0005-0000-0000-0000A3290000}"/>
    <cellStyle name="Bad 7 8 2" xfId="10700" xr:uid="{00000000-0005-0000-0000-0000A4290000}"/>
    <cellStyle name="Bad 7 9" xfId="10701" xr:uid="{00000000-0005-0000-0000-0000A5290000}"/>
    <cellStyle name="Bad 7 9 2" xfId="10702" xr:uid="{00000000-0005-0000-0000-0000A6290000}"/>
    <cellStyle name="Bad 8" xfId="10703" xr:uid="{00000000-0005-0000-0000-0000A7290000}"/>
    <cellStyle name="Bad 8 2" xfId="10704" xr:uid="{00000000-0005-0000-0000-0000A8290000}"/>
    <cellStyle name="Bad 9" xfId="10705" xr:uid="{00000000-0005-0000-0000-0000A9290000}"/>
    <cellStyle name="Bad 9 2" xfId="10706" xr:uid="{00000000-0005-0000-0000-0000AA290000}"/>
    <cellStyle name="blank" xfId="10707" xr:uid="{00000000-0005-0000-0000-0000AB290000}"/>
    <cellStyle name="blank 2" xfId="10708" xr:uid="{00000000-0005-0000-0000-0000AC290000}"/>
    <cellStyle name="Blue" xfId="10709" xr:uid="{00000000-0005-0000-0000-0000AD290000}"/>
    <cellStyle name="Blue 2" xfId="10710" xr:uid="{00000000-0005-0000-0000-0000AE290000}"/>
    <cellStyle name="Body" xfId="10711" xr:uid="{00000000-0005-0000-0000-0000AF290000}"/>
    <cellStyle name="Body 2" xfId="10712" xr:uid="{00000000-0005-0000-0000-0000B0290000}"/>
    <cellStyle name="Body 3" xfId="10713" xr:uid="{00000000-0005-0000-0000-0000B1290000}"/>
    <cellStyle name="Body 4" xfId="10714" xr:uid="{00000000-0005-0000-0000-0000B2290000}"/>
    <cellStyle name="Bold" xfId="10715" xr:uid="{00000000-0005-0000-0000-0000B3290000}"/>
    <cellStyle name="Bold 2" xfId="10716" xr:uid="{00000000-0005-0000-0000-0000B4290000}"/>
    <cellStyle name="Border" xfId="10717" xr:uid="{00000000-0005-0000-0000-0000B5290000}"/>
    <cellStyle name="Border 2" xfId="10718" xr:uid="{00000000-0005-0000-0000-0000B6290000}"/>
    <cellStyle name="Brown" xfId="10719" xr:uid="{00000000-0005-0000-0000-0000B7290000}"/>
    <cellStyle name="Brown 2" xfId="10720" xr:uid="{00000000-0005-0000-0000-0000B8290000}"/>
    <cellStyle name="BvDAddIn_Currency" xfId="10721" xr:uid="{00000000-0005-0000-0000-0000B9290000}"/>
    <cellStyle name="Ç¥ÁØ_¿ù°£¿ä¾àº¸°í" xfId="10722" xr:uid="{00000000-0005-0000-0000-0000BA290000}"/>
    <cellStyle name="C￥AØ_≫c¾÷ºIº° AN°e " xfId="10723" xr:uid="{00000000-0005-0000-0000-0000BB290000}"/>
    <cellStyle name="Ç¥ÁØ_ÀÎÀç°³¹ß¿ø" xfId="10724" xr:uid="{00000000-0005-0000-0000-0000BC290000}"/>
    <cellStyle name="C600 PN" xfId="10725" xr:uid="{00000000-0005-0000-0000-0000BD290000}"/>
    <cellStyle name="C600 PN 2" xfId="10726" xr:uid="{00000000-0005-0000-0000-0000BE290000}"/>
    <cellStyle name="Cabecera 1" xfId="10727" xr:uid="{00000000-0005-0000-0000-0000BF290000}"/>
    <cellStyle name="Cabecera 1 2" xfId="10728" xr:uid="{00000000-0005-0000-0000-0000C0290000}"/>
    <cellStyle name="Cabecera 2" xfId="10729" xr:uid="{00000000-0005-0000-0000-0000C1290000}"/>
    <cellStyle name="Cabecera 2 2" xfId="10730" xr:uid="{00000000-0005-0000-0000-0000C2290000}"/>
    <cellStyle name="Calc Currency (0)" xfId="10731" xr:uid="{00000000-0005-0000-0000-0000C3290000}"/>
    <cellStyle name="Calc Currency (0) 10" xfId="10732" xr:uid="{00000000-0005-0000-0000-0000C4290000}"/>
    <cellStyle name="Calc Currency (0) 11" xfId="10733" xr:uid="{00000000-0005-0000-0000-0000C5290000}"/>
    <cellStyle name="Calc Currency (0) 12" xfId="10734" xr:uid="{00000000-0005-0000-0000-0000C6290000}"/>
    <cellStyle name="Calc Currency (0) 13" xfId="10735" xr:uid="{00000000-0005-0000-0000-0000C7290000}"/>
    <cellStyle name="Calc Currency (0) 14" xfId="10736" xr:uid="{00000000-0005-0000-0000-0000C8290000}"/>
    <cellStyle name="Calc Currency (0) 15" xfId="10737" xr:uid="{00000000-0005-0000-0000-0000C9290000}"/>
    <cellStyle name="Calc Currency (0) 2" xfId="10738" xr:uid="{00000000-0005-0000-0000-0000CA290000}"/>
    <cellStyle name="Calc Currency (0) 3" xfId="10739" xr:uid="{00000000-0005-0000-0000-0000CB290000}"/>
    <cellStyle name="Calc Currency (0) 4" xfId="10740" xr:uid="{00000000-0005-0000-0000-0000CC290000}"/>
    <cellStyle name="Calc Currency (0) 5" xfId="10741" xr:uid="{00000000-0005-0000-0000-0000CD290000}"/>
    <cellStyle name="Calc Currency (0) 6" xfId="10742" xr:uid="{00000000-0005-0000-0000-0000CE290000}"/>
    <cellStyle name="Calc Currency (0) 7" xfId="10743" xr:uid="{00000000-0005-0000-0000-0000CF290000}"/>
    <cellStyle name="Calc Currency (0) 8" xfId="10744" xr:uid="{00000000-0005-0000-0000-0000D0290000}"/>
    <cellStyle name="Calc Currency (0) 9" xfId="10745" xr:uid="{00000000-0005-0000-0000-0000D1290000}"/>
    <cellStyle name="Calc Currency (0)_TK Materials（成本分析-20110827）" xfId="10746" xr:uid="{00000000-0005-0000-0000-0000D2290000}"/>
    <cellStyle name="Calc Currency (2)" xfId="10747" xr:uid="{00000000-0005-0000-0000-0000D3290000}"/>
    <cellStyle name="Calc Currency (2) 2" xfId="10748" xr:uid="{00000000-0005-0000-0000-0000D4290000}"/>
    <cellStyle name="Calc Percent (0)" xfId="10749" xr:uid="{00000000-0005-0000-0000-0000D5290000}"/>
    <cellStyle name="Calc Percent (0) 2" xfId="10750" xr:uid="{00000000-0005-0000-0000-0000D6290000}"/>
    <cellStyle name="Calc Percent (1)" xfId="10751" xr:uid="{00000000-0005-0000-0000-0000D7290000}"/>
    <cellStyle name="Calc Percent (1) 2" xfId="10752" xr:uid="{00000000-0005-0000-0000-0000D8290000}"/>
    <cellStyle name="Calc Percent (2)" xfId="10753" xr:uid="{00000000-0005-0000-0000-0000D9290000}"/>
    <cellStyle name="Calc Percent (2) 2" xfId="10754" xr:uid="{00000000-0005-0000-0000-0000DA290000}"/>
    <cellStyle name="Calc Units (0)" xfId="10755" xr:uid="{00000000-0005-0000-0000-0000DB290000}"/>
    <cellStyle name="Calc Units (0) 2" xfId="10756" xr:uid="{00000000-0005-0000-0000-0000DC290000}"/>
    <cellStyle name="Calc Units (1)" xfId="10757" xr:uid="{00000000-0005-0000-0000-0000DD290000}"/>
    <cellStyle name="Calc Units (1) 2" xfId="10758" xr:uid="{00000000-0005-0000-0000-0000DE290000}"/>
    <cellStyle name="Calc Units (2)" xfId="10759" xr:uid="{00000000-0005-0000-0000-0000DF290000}"/>
    <cellStyle name="Calc Units (2) 2" xfId="10760" xr:uid="{00000000-0005-0000-0000-0000E0290000}"/>
    <cellStyle name="Calculation 10" xfId="10761" xr:uid="{00000000-0005-0000-0000-0000E1290000}"/>
    <cellStyle name="Calculation 10 2" xfId="10762" xr:uid="{00000000-0005-0000-0000-0000E2290000}"/>
    <cellStyle name="Calculation 11" xfId="10763" xr:uid="{00000000-0005-0000-0000-0000E3290000}"/>
    <cellStyle name="Calculation 11 2" xfId="10764" xr:uid="{00000000-0005-0000-0000-0000E4290000}"/>
    <cellStyle name="Calculation 12" xfId="10765" xr:uid="{00000000-0005-0000-0000-0000E5290000}"/>
    <cellStyle name="Calculation 12 2" xfId="10766" xr:uid="{00000000-0005-0000-0000-0000E6290000}"/>
    <cellStyle name="Calculation 13" xfId="10767" xr:uid="{00000000-0005-0000-0000-0000E7290000}"/>
    <cellStyle name="Calculation 13 2" xfId="10768" xr:uid="{00000000-0005-0000-0000-0000E8290000}"/>
    <cellStyle name="Calculation 14" xfId="10769" xr:uid="{00000000-0005-0000-0000-0000E9290000}"/>
    <cellStyle name="Calculation 14 2" xfId="10770" xr:uid="{00000000-0005-0000-0000-0000EA290000}"/>
    <cellStyle name="Calculation 15" xfId="10771" xr:uid="{00000000-0005-0000-0000-0000EB290000}"/>
    <cellStyle name="Calculation 15 2" xfId="10772" xr:uid="{00000000-0005-0000-0000-0000EC290000}"/>
    <cellStyle name="Calculation 16" xfId="10773" xr:uid="{00000000-0005-0000-0000-0000ED290000}"/>
    <cellStyle name="Calculation 16 2" xfId="10774" xr:uid="{00000000-0005-0000-0000-0000EE290000}"/>
    <cellStyle name="Calculation 17" xfId="10775" xr:uid="{00000000-0005-0000-0000-0000EF290000}"/>
    <cellStyle name="Calculation 17 2" xfId="10776" xr:uid="{00000000-0005-0000-0000-0000F0290000}"/>
    <cellStyle name="Calculation 18" xfId="10777" xr:uid="{00000000-0005-0000-0000-0000F1290000}"/>
    <cellStyle name="Calculation 18 2" xfId="10778" xr:uid="{00000000-0005-0000-0000-0000F2290000}"/>
    <cellStyle name="Calculation 19" xfId="10779" xr:uid="{00000000-0005-0000-0000-0000F3290000}"/>
    <cellStyle name="Calculation 19 2" xfId="10780" xr:uid="{00000000-0005-0000-0000-0000F4290000}"/>
    <cellStyle name="Calculation 2" xfId="10781" xr:uid="{00000000-0005-0000-0000-0000F5290000}"/>
    <cellStyle name="Calculation 2 10" xfId="10782" xr:uid="{00000000-0005-0000-0000-0000F6290000}"/>
    <cellStyle name="Calculation 2 10 2" xfId="10783" xr:uid="{00000000-0005-0000-0000-0000F7290000}"/>
    <cellStyle name="Calculation 2 11" xfId="10784" xr:uid="{00000000-0005-0000-0000-0000F8290000}"/>
    <cellStyle name="Calculation 2 11 2" xfId="10785" xr:uid="{00000000-0005-0000-0000-0000F9290000}"/>
    <cellStyle name="Calculation 2 12" xfId="10786" xr:uid="{00000000-0005-0000-0000-0000FA290000}"/>
    <cellStyle name="Calculation 2 12 2" xfId="10787" xr:uid="{00000000-0005-0000-0000-0000FB290000}"/>
    <cellStyle name="Calculation 2 13" xfId="10788" xr:uid="{00000000-0005-0000-0000-0000FC290000}"/>
    <cellStyle name="Calculation 2 13 2" xfId="10789" xr:uid="{00000000-0005-0000-0000-0000FD290000}"/>
    <cellStyle name="Calculation 2 14" xfId="10790" xr:uid="{00000000-0005-0000-0000-0000FE290000}"/>
    <cellStyle name="Calculation 2 15" xfId="10791" xr:uid="{00000000-0005-0000-0000-0000FF290000}"/>
    <cellStyle name="Calculation 2 16" xfId="10792" xr:uid="{00000000-0005-0000-0000-0000002A0000}"/>
    <cellStyle name="Calculation 2 17" xfId="10793" xr:uid="{00000000-0005-0000-0000-0000012A0000}"/>
    <cellStyle name="Calculation 2 18" xfId="10794" xr:uid="{00000000-0005-0000-0000-0000022A0000}"/>
    <cellStyle name="Calculation 2 19" xfId="10795" xr:uid="{00000000-0005-0000-0000-0000032A0000}"/>
    <cellStyle name="Calculation 2 2" xfId="10796" xr:uid="{00000000-0005-0000-0000-0000042A0000}"/>
    <cellStyle name="Calculation 2 2 10" xfId="10797" xr:uid="{00000000-0005-0000-0000-0000052A0000}"/>
    <cellStyle name="Calculation 2 2 2" xfId="10798" xr:uid="{00000000-0005-0000-0000-0000062A0000}"/>
    <cellStyle name="Calculation 2 2 3" xfId="10799" xr:uid="{00000000-0005-0000-0000-0000072A0000}"/>
    <cellStyle name="Calculation 2 2 4" xfId="10800" xr:uid="{00000000-0005-0000-0000-0000082A0000}"/>
    <cellStyle name="Calculation 2 2 5" xfId="10801" xr:uid="{00000000-0005-0000-0000-0000092A0000}"/>
    <cellStyle name="Calculation 2 2 6" xfId="10802" xr:uid="{00000000-0005-0000-0000-00000A2A0000}"/>
    <cellStyle name="Calculation 2 2 7" xfId="10803" xr:uid="{00000000-0005-0000-0000-00000B2A0000}"/>
    <cellStyle name="Calculation 2 2 8" xfId="10804" xr:uid="{00000000-0005-0000-0000-00000C2A0000}"/>
    <cellStyle name="Calculation 2 2 9" xfId="10805" xr:uid="{00000000-0005-0000-0000-00000D2A0000}"/>
    <cellStyle name="Calculation 2 20" xfId="10806" xr:uid="{00000000-0005-0000-0000-00000E2A0000}"/>
    <cellStyle name="Calculation 2 21" xfId="10807" xr:uid="{00000000-0005-0000-0000-00000F2A0000}"/>
    <cellStyle name="Calculation 2 22" xfId="10808" xr:uid="{00000000-0005-0000-0000-0000102A0000}"/>
    <cellStyle name="Calculation 2 3" xfId="10809" xr:uid="{00000000-0005-0000-0000-0000112A0000}"/>
    <cellStyle name="Calculation 2 3 2" xfId="10810" xr:uid="{00000000-0005-0000-0000-0000122A0000}"/>
    <cellStyle name="Calculation 2 4" xfId="10811" xr:uid="{00000000-0005-0000-0000-0000132A0000}"/>
    <cellStyle name="Calculation 2 4 2" xfId="10812" xr:uid="{00000000-0005-0000-0000-0000142A0000}"/>
    <cellStyle name="Calculation 2 5" xfId="10813" xr:uid="{00000000-0005-0000-0000-0000152A0000}"/>
    <cellStyle name="Calculation 2 5 2" xfId="10814" xr:uid="{00000000-0005-0000-0000-0000162A0000}"/>
    <cellStyle name="Calculation 2 6" xfId="10815" xr:uid="{00000000-0005-0000-0000-0000172A0000}"/>
    <cellStyle name="Calculation 2 6 2" xfId="10816" xr:uid="{00000000-0005-0000-0000-0000182A0000}"/>
    <cellStyle name="Calculation 2 7" xfId="10817" xr:uid="{00000000-0005-0000-0000-0000192A0000}"/>
    <cellStyle name="Calculation 2 7 2" xfId="10818" xr:uid="{00000000-0005-0000-0000-00001A2A0000}"/>
    <cellStyle name="Calculation 2 8" xfId="10819" xr:uid="{00000000-0005-0000-0000-00001B2A0000}"/>
    <cellStyle name="Calculation 2 8 2" xfId="10820" xr:uid="{00000000-0005-0000-0000-00001C2A0000}"/>
    <cellStyle name="Calculation 2 9" xfId="10821" xr:uid="{00000000-0005-0000-0000-00001D2A0000}"/>
    <cellStyle name="Calculation 2 9 2" xfId="10822" xr:uid="{00000000-0005-0000-0000-00001E2A0000}"/>
    <cellStyle name="Calculation 2_wimax" xfId="10823" xr:uid="{00000000-0005-0000-0000-00001F2A0000}"/>
    <cellStyle name="Calculation 20" xfId="10824" xr:uid="{00000000-0005-0000-0000-0000202A0000}"/>
    <cellStyle name="Calculation 20 2" xfId="10825" xr:uid="{00000000-0005-0000-0000-0000212A0000}"/>
    <cellStyle name="Calculation 21" xfId="10826" xr:uid="{00000000-0005-0000-0000-0000222A0000}"/>
    <cellStyle name="Calculation 21 2" xfId="10827" xr:uid="{00000000-0005-0000-0000-0000232A0000}"/>
    <cellStyle name="Calculation 22" xfId="10828" xr:uid="{00000000-0005-0000-0000-0000242A0000}"/>
    <cellStyle name="Calculation 22 2" xfId="10829" xr:uid="{00000000-0005-0000-0000-0000252A0000}"/>
    <cellStyle name="Calculation 23" xfId="10830" xr:uid="{00000000-0005-0000-0000-0000262A0000}"/>
    <cellStyle name="Calculation 23 2" xfId="10831" xr:uid="{00000000-0005-0000-0000-0000272A0000}"/>
    <cellStyle name="Calculation 24" xfId="10832" xr:uid="{00000000-0005-0000-0000-0000282A0000}"/>
    <cellStyle name="Calculation 24 2" xfId="10833" xr:uid="{00000000-0005-0000-0000-0000292A0000}"/>
    <cellStyle name="Calculation 25" xfId="10834" xr:uid="{00000000-0005-0000-0000-00002A2A0000}"/>
    <cellStyle name="Calculation 25 2" xfId="10835" xr:uid="{00000000-0005-0000-0000-00002B2A0000}"/>
    <cellStyle name="Calculation 26" xfId="10836" xr:uid="{00000000-0005-0000-0000-00002C2A0000}"/>
    <cellStyle name="Calculation 26 2" xfId="10837" xr:uid="{00000000-0005-0000-0000-00002D2A0000}"/>
    <cellStyle name="Calculation 27" xfId="10838" xr:uid="{00000000-0005-0000-0000-00002E2A0000}"/>
    <cellStyle name="Calculation 27 2" xfId="10839" xr:uid="{00000000-0005-0000-0000-00002F2A0000}"/>
    <cellStyle name="Calculation 27 2 2" xfId="10840" xr:uid="{00000000-0005-0000-0000-0000302A0000}"/>
    <cellStyle name="Calculation 27 3" xfId="10841" xr:uid="{00000000-0005-0000-0000-0000312A0000}"/>
    <cellStyle name="Calculation 28" xfId="10842" xr:uid="{00000000-0005-0000-0000-0000322A0000}"/>
    <cellStyle name="Calculation 28 2" xfId="10843" xr:uid="{00000000-0005-0000-0000-0000332A0000}"/>
    <cellStyle name="Calculation 29" xfId="10844" xr:uid="{00000000-0005-0000-0000-0000342A0000}"/>
    <cellStyle name="Calculation 29 2" xfId="10845" xr:uid="{00000000-0005-0000-0000-0000352A0000}"/>
    <cellStyle name="Calculation 3" xfId="10846" xr:uid="{00000000-0005-0000-0000-0000362A0000}"/>
    <cellStyle name="Calculation 3 10" xfId="10847" xr:uid="{00000000-0005-0000-0000-0000372A0000}"/>
    <cellStyle name="Calculation 3 10 2" xfId="10848" xr:uid="{00000000-0005-0000-0000-0000382A0000}"/>
    <cellStyle name="Calculation 3 11" xfId="10849" xr:uid="{00000000-0005-0000-0000-0000392A0000}"/>
    <cellStyle name="Calculation 3 11 2" xfId="10850" xr:uid="{00000000-0005-0000-0000-00003A2A0000}"/>
    <cellStyle name="Calculation 3 12" xfId="10851" xr:uid="{00000000-0005-0000-0000-00003B2A0000}"/>
    <cellStyle name="Calculation 3 12 2" xfId="10852" xr:uid="{00000000-0005-0000-0000-00003C2A0000}"/>
    <cellStyle name="Calculation 3 13" xfId="10853" xr:uid="{00000000-0005-0000-0000-00003D2A0000}"/>
    <cellStyle name="Calculation 3 13 2" xfId="10854" xr:uid="{00000000-0005-0000-0000-00003E2A0000}"/>
    <cellStyle name="Calculation 3 14" xfId="10855" xr:uid="{00000000-0005-0000-0000-00003F2A0000}"/>
    <cellStyle name="Calculation 3 15" xfId="10856" xr:uid="{00000000-0005-0000-0000-0000402A0000}"/>
    <cellStyle name="Calculation 3 16" xfId="10857" xr:uid="{00000000-0005-0000-0000-0000412A0000}"/>
    <cellStyle name="Calculation 3 17" xfId="10858" xr:uid="{00000000-0005-0000-0000-0000422A0000}"/>
    <cellStyle name="Calculation 3 18" xfId="10859" xr:uid="{00000000-0005-0000-0000-0000432A0000}"/>
    <cellStyle name="Calculation 3 19" xfId="10860" xr:uid="{00000000-0005-0000-0000-0000442A0000}"/>
    <cellStyle name="Calculation 3 2" xfId="10861" xr:uid="{00000000-0005-0000-0000-0000452A0000}"/>
    <cellStyle name="Calculation 3 2 10" xfId="10862" xr:uid="{00000000-0005-0000-0000-0000462A0000}"/>
    <cellStyle name="Calculation 3 2 2" xfId="10863" xr:uid="{00000000-0005-0000-0000-0000472A0000}"/>
    <cellStyle name="Calculation 3 2 3" xfId="10864" xr:uid="{00000000-0005-0000-0000-0000482A0000}"/>
    <cellStyle name="Calculation 3 2 4" xfId="10865" xr:uid="{00000000-0005-0000-0000-0000492A0000}"/>
    <cellStyle name="Calculation 3 2 5" xfId="10866" xr:uid="{00000000-0005-0000-0000-00004A2A0000}"/>
    <cellStyle name="Calculation 3 2 6" xfId="10867" xr:uid="{00000000-0005-0000-0000-00004B2A0000}"/>
    <cellStyle name="Calculation 3 2 7" xfId="10868" xr:uid="{00000000-0005-0000-0000-00004C2A0000}"/>
    <cellStyle name="Calculation 3 2 8" xfId="10869" xr:uid="{00000000-0005-0000-0000-00004D2A0000}"/>
    <cellStyle name="Calculation 3 2 9" xfId="10870" xr:uid="{00000000-0005-0000-0000-00004E2A0000}"/>
    <cellStyle name="Calculation 3 20" xfId="10871" xr:uid="{00000000-0005-0000-0000-00004F2A0000}"/>
    <cellStyle name="Calculation 3 21" xfId="10872" xr:uid="{00000000-0005-0000-0000-0000502A0000}"/>
    <cellStyle name="Calculation 3 22" xfId="10873" xr:uid="{00000000-0005-0000-0000-0000512A0000}"/>
    <cellStyle name="Calculation 3 3" xfId="10874" xr:uid="{00000000-0005-0000-0000-0000522A0000}"/>
    <cellStyle name="Calculation 3 3 2" xfId="10875" xr:uid="{00000000-0005-0000-0000-0000532A0000}"/>
    <cellStyle name="Calculation 3 4" xfId="10876" xr:uid="{00000000-0005-0000-0000-0000542A0000}"/>
    <cellStyle name="Calculation 3 4 2" xfId="10877" xr:uid="{00000000-0005-0000-0000-0000552A0000}"/>
    <cellStyle name="Calculation 3 5" xfId="10878" xr:uid="{00000000-0005-0000-0000-0000562A0000}"/>
    <cellStyle name="Calculation 3 5 2" xfId="10879" xr:uid="{00000000-0005-0000-0000-0000572A0000}"/>
    <cellStyle name="Calculation 3 6" xfId="10880" xr:uid="{00000000-0005-0000-0000-0000582A0000}"/>
    <cellStyle name="Calculation 3 6 2" xfId="10881" xr:uid="{00000000-0005-0000-0000-0000592A0000}"/>
    <cellStyle name="Calculation 3 7" xfId="10882" xr:uid="{00000000-0005-0000-0000-00005A2A0000}"/>
    <cellStyle name="Calculation 3 7 2" xfId="10883" xr:uid="{00000000-0005-0000-0000-00005B2A0000}"/>
    <cellStyle name="Calculation 3 8" xfId="10884" xr:uid="{00000000-0005-0000-0000-00005C2A0000}"/>
    <cellStyle name="Calculation 3 8 2" xfId="10885" xr:uid="{00000000-0005-0000-0000-00005D2A0000}"/>
    <cellStyle name="Calculation 3 9" xfId="10886" xr:uid="{00000000-0005-0000-0000-00005E2A0000}"/>
    <cellStyle name="Calculation 3 9 2" xfId="10887" xr:uid="{00000000-0005-0000-0000-00005F2A0000}"/>
    <cellStyle name="Calculation 3_wimax" xfId="10888" xr:uid="{00000000-0005-0000-0000-0000602A0000}"/>
    <cellStyle name="Calculation 30" xfId="10889" xr:uid="{00000000-0005-0000-0000-0000612A0000}"/>
    <cellStyle name="Calculation 30 2" xfId="10890" xr:uid="{00000000-0005-0000-0000-0000622A0000}"/>
    <cellStyle name="Calculation 31" xfId="10891" xr:uid="{00000000-0005-0000-0000-0000632A0000}"/>
    <cellStyle name="Calculation 31 2" xfId="10892" xr:uid="{00000000-0005-0000-0000-0000642A0000}"/>
    <cellStyle name="Calculation 32" xfId="10893" xr:uid="{00000000-0005-0000-0000-0000652A0000}"/>
    <cellStyle name="Calculation 32 2" xfId="10894" xr:uid="{00000000-0005-0000-0000-0000662A0000}"/>
    <cellStyle name="Calculation 33" xfId="10895" xr:uid="{00000000-0005-0000-0000-0000672A0000}"/>
    <cellStyle name="Calculation 33 2" xfId="10896" xr:uid="{00000000-0005-0000-0000-0000682A0000}"/>
    <cellStyle name="Calculation 34" xfId="10897" xr:uid="{00000000-0005-0000-0000-0000692A0000}"/>
    <cellStyle name="Calculation 34 2" xfId="10898" xr:uid="{00000000-0005-0000-0000-00006A2A0000}"/>
    <cellStyle name="Calculation 4" xfId="10899" xr:uid="{00000000-0005-0000-0000-00006B2A0000}"/>
    <cellStyle name="Calculation 4 10" xfId="10900" xr:uid="{00000000-0005-0000-0000-00006C2A0000}"/>
    <cellStyle name="Calculation 4 10 2" xfId="10901" xr:uid="{00000000-0005-0000-0000-00006D2A0000}"/>
    <cellStyle name="Calculation 4 11" xfId="10902" xr:uid="{00000000-0005-0000-0000-00006E2A0000}"/>
    <cellStyle name="Calculation 4 11 2" xfId="10903" xr:uid="{00000000-0005-0000-0000-00006F2A0000}"/>
    <cellStyle name="Calculation 4 12" xfId="10904" xr:uid="{00000000-0005-0000-0000-0000702A0000}"/>
    <cellStyle name="Calculation 4 12 2" xfId="10905" xr:uid="{00000000-0005-0000-0000-0000712A0000}"/>
    <cellStyle name="Calculation 4 13" xfId="10906" xr:uid="{00000000-0005-0000-0000-0000722A0000}"/>
    <cellStyle name="Calculation 4 13 2" xfId="10907" xr:uid="{00000000-0005-0000-0000-0000732A0000}"/>
    <cellStyle name="Calculation 4 14" xfId="10908" xr:uid="{00000000-0005-0000-0000-0000742A0000}"/>
    <cellStyle name="Calculation 4 15" xfId="10909" xr:uid="{00000000-0005-0000-0000-0000752A0000}"/>
    <cellStyle name="Calculation 4 16" xfId="10910" xr:uid="{00000000-0005-0000-0000-0000762A0000}"/>
    <cellStyle name="Calculation 4 17" xfId="10911" xr:uid="{00000000-0005-0000-0000-0000772A0000}"/>
    <cellStyle name="Calculation 4 18" xfId="10912" xr:uid="{00000000-0005-0000-0000-0000782A0000}"/>
    <cellStyle name="Calculation 4 19" xfId="10913" xr:uid="{00000000-0005-0000-0000-0000792A0000}"/>
    <cellStyle name="Calculation 4 2" xfId="10914" xr:uid="{00000000-0005-0000-0000-00007A2A0000}"/>
    <cellStyle name="Calculation 4 2 10" xfId="10915" xr:uid="{00000000-0005-0000-0000-00007B2A0000}"/>
    <cellStyle name="Calculation 4 2 2" xfId="10916" xr:uid="{00000000-0005-0000-0000-00007C2A0000}"/>
    <cellStyle name="Calculation 4 2 3" xfId="10917" xr:uid="{00000000-0005-0000-0000-00007D2A0000}"/>
    <cellStyle name="Calculation 4 2 4" xfId="10918" xr:uid="{00000000-0005-0000-0000-00007E2A0000}"/>
    <cellStyle name="Calculation 4 2 5" xfId="10919" xr:uid="{00000000-0005-0000-0000-00007F2A0000}"/>
    <cellStyle name="Calculation 4 2 6" xfId="10920" xr:uid="{00000000-0005-0000-0000-0000802A0000}"/>
    <cellStyle name="Calculation 4 2 7" xfId="10921" xr:uid="{00000000-0005-0000-0000-0000812A0000}"/>
    <cellStyle name="Calculation 4 2 8" xfId="10922" xr:uid="{00000000-0005-0000-0000-0000822A0000}"/>
    <cellStyle name="Calculation 4 2 9" xfId="10923" xr:uid="{00000000-0005-0000-0000-0000832A0000}"/>
    <cellStyle name="Calculation 4 20" xfId="10924" xr:uid="{00000000-0005-0000-0000-0000842A0000}"/>
    <cellStyle name="Calculation 4 21" xfId="10925" xr:uid="{00000000-0005-0000-0000-0000852A0000}"/>
    <cellStyle name="Calculation 4 22" xfId="10926" xr:uid="{00000000-0005-0000-0000-0000862A0000}"/>
    <cellStyle name="Calculation 4 3" xfId="10927" xr:uid="{00000000-0005-0000-0000-0000872A0000}"/>
    <cellStyle name="Calculation 4 3 2" xfId="10928" xr:uid="{00000000-0005-0000-0000-0000882A0000}"/>
    <cellStyle name="Calculation 4 4" xfId="10929" xr:uid="{00000000-0005-0000-0000-0000892A0000}"/>
    <cellStyle name="Calculation 4 4 2" xfId="10930" xr:uid="{00000000-0005-0000-0000-00008A2A0000}"/>
    <cellStyle name="Calculation 4 5" xfId="10931" xr:uid="{00000000-0005-0000-0000-00008B2A0000}"/>
    <cellStyle name="Calculation 4 5 2" xfId="10932" xr:uid="{00000000-0005-0000-0000-00008C2A0000}"/>
    <cellStyle name="Calculation 4 6" xfId="10933" xr:uid="{00000000-0005-0000-0000-00008D2A0000}"/>
    <cellStyle name="Calculation 4 6 2" xfId="10934" xr:uid="{00000000-0005-0000-0000-00008E2A0000}"/>
    <cellStyle name="Calculation 4 7" xfId="10935" xr:uid="{00000000-0005-0000-0000-00008F2A0000}"/>
    <cellStyle name="Calculation 4 7 2" xfId="10936" xr:uid="{00000000-0005-0000-0000-0000902A0000}"/>
    <cellStyle name="Calculation 4 8" xfId="10937" xr:uid="{00000000-0005-0000-0000-0000912A0000}"/>
    <cellStyle name="Calculation 4 8 2" xfId="10938" xr:uid="{00000000-0005-0000-0000-0000922A0000}"/>
    <cellStyle name="Calculation 4 9" xfId="10939" xr:uid="{00000000-0005-0000-0000-0000932A0000}"/>
    <cellStyle name="Calculation 4 9 2" xfId="10940" xr:uid="{00000000-0005-0000-0000-0000942A0000}"/>
    <cellStyle name="Calculation 4_wimax" xfId="10941" xr:uid="{00000000-0005-0000-0000-0000952A0000}"/>
    <cellStyle name="Calculation 5" xfId="10942" xr:uid="{00000000-0005-0000-0000-0000962A0000}"/>
    <cellStyle name="Calculation 5 10" xfId="10943" xr:uid="{00000000-0005-0000-0000-0000972A0000}"/>
    <cellStyle name="Calculation 5 10 2" xfId="10944" xr:uid="{00000000-0005-0000-0000-0000982A0000}"/>
    <cellStyle name="Calculation 5 11" xfId="10945" xr:uid="{00000000-0005-0000-0000-0000992A0000}"/>
    <cellStyle name="Calculation 5 11 2" xfId="10946" xr:uid="{00000000-0005-0000-0000-00009A2A0000}"/>
    <cellStyle name="Calculation 5 12" xfId="10947" xr:uid="{00000000-0005-0000-0000-00009B2A0000}"/>
    <cellStyle name="Calculation 5 12 2" xfId="10948" xr:uid="{00000000-0005-0000-0000-00009C2A0000}"/>
    <cellStyle name="Calculation 5 13" xfId="10949" xr:uid="{00000000-0005-0000-0000-00009D2A0000}"/>
    <cellStyle name="Calculation 5 13 2" xfId="10950" xr:uid="{00000000-0005-0000-0000-00009E2A0000}"/>
    <cellStyle name="Calculation 5 14" xfId="10951" xr:uid="{00000000-0005-0000-0000-00009F2A0000}"/>
    <cellStyle name="Calculation 5 15" xfId="10952" xr:uid="{00000000-0005-0000-0000-0000A02A0000}"/>
    <cellStyle name="Calculation 5 16" xfId="10953" xr:uid="{00000000-0005-0000-0000-0000A12A0000}"/>
    <cellStyle name="Calculation 5 17" xfId="10954" xr:uid="{00000000-0005-0000-0000-0000A22A0000}"/>
    <cellStyle name="Calculation 5 18" xfId="10955" xr:uid="{00000000-0005-0000-0000-0000A32A0000}"/>
    <cellStyle name="Calculation 5 19" xfId="10956" xr:uid="{00000000-0005-0000-0000-0000A42A0000}"/>
    <cellStyle name="Calculation 5 2" xfId="10957" xr:uid="{00000000-0005-0000-0000-0000A52A0000}"/>
    <cellStyle name="Calculation 5 2 10" xfId="10958" xr:uid="{00000000-0005-0000-0000-0000A62A0000}"/>
    <cellStyle name="Calculation 5 2 2" xfId="10959" xr:uid="{00000000-0005-0000-0000-0000A72A0000}"/>
    <cellStyle name="Calculation 5 2 3" xfId="10960" xr:uid="{00000000-0005-0000-0000-0000A82A0000}"/>
    <cellStyle name="Calculation 5 2 4" xfId="10961" xr:uid="{00000000-0005-0000-0000-0000A92A0000}"/>
    <cellStyle name="Calculation 5 2 5" xfId="10962" xr:uid="{00000000-0005-0000-0000-0000AA2A0000}"/>
    <cellStyle name="Calculation 5 2 6" xfId="10963" xr:uid="{00000000-0005-0000-0000-0000AB2A0000}"/>
    <cellStyle name="Calculation 5 2 7" xfId="10964" xr:uid="{00000000-0005-0000-0000-0000AC2A0000}"/>
    <cellStyle name="Calculation 5 2 8" xfId="10965" xr:uid="{00000000-0005-0000-0000-0000AD2A0000}"/>
    <cellStyle name="Calculation 5 2 9" xfId="10966" xr:uid="{00000000-0005-0000-0000-0000AE2A0000}"/>
    <cellStyle name="Calculation 5 20" xfId="10967" xr:uid="{00000000-0005-0000-0000-0000AF2A0000}"/>
    <cellStyle name="Calculation 5 21" xfId="10968" xr:uid="{00000000-0005-0000-0000-0000B02A0000}"/>
    <cellStyle name="Calculation 5 22" xfId="10969" xr:uid="{00000000-0005-0000-0000-0000B12A0000}"/>
    <cellStyle name="Calculation 5 3" xfId="10970" xr:uid="{00000000-0005-0000-0000-0000B22A0000}"/>
    <cellStyle name="Calculation 5 3 2" xfId="10971" xr:uid="{00000000-0005-0000-0000-0000B32A0000}"/>
    <cellStyle name="Calculation 5 4" xfId="10972" xr:uid="{00000000-0005-0000-0000-0000B42A0000}"/>
    <cellStyle name="Calculation 5 4 2" xfId="10973" xr:uid="{00000000-0005-0000-0000-0000B52A0000}"/>
    <cellStyle name="Calculation 5 5" xfId="10974" xr:uid="{00000000-0005-0000-0000-0000B62A0000}"/>
    <cellStyle name="Calculation 5 5 2" xfId="10975" xr:uid="{00000000-0005-0000-0000-0000B72A0000}"/>
    <cellStyle name="Calculation 5 6" xfId="10976" xr:uid="{00000000-0005-0000-0000-0000B82A0000}"/>
    <cellStyle name="Calculation 5 6 2" xfId="10977" xr:uid="{00000000-0005-0000-0000-0000B92A0000}"/>
    <cellStyle name="Calculation 5 7" xfId="10978" xr:uid="{00000000-0005-0000-0000-0000BA2A0000}"/>
    <cellStyle name="Calculation 5 7 2" xfId="10979" xr:uid="{00000000-0005-0000-0000-0000BB2A0000}"/>
    <cellStyle name="Calculation 5 8" xfId="10980" xr:uid="{00000000-0005-0000-0000-0000BC2A0000}"/>
    <cellStyle name="Calculation 5 8 2" xfId="10981" xr:uid="{00000000-0005-0000-0000-0000BD2A0000}"/>
    <cellStyle name="Calculation 5 9" xfId="10982" xr:uid="{00000000-0005-0000-0000-0000BE2A0000}"/>
    <cellStyle name="Calculation 5 9 2" xfId="10983" xr:uid="{00000000-0005-0000-0000-0000BF2A0000}"/>
    <cellStyle name="Calculation 5_wimax" xfId="10984" xr:uid="{00000000-0005-0000-0000-0000C02A0000}"/>
    <cellStyle name="Calculation 6" xfId="10985" xr:uid="{00000000-0005-0000-0000-0000C12A0000}"/>
    <cellStyle name="Calculation 6 10" xfId="10986" xr:uid="{00000000-0005-0000-0000-0000C22A0000}"/>
    <cellStyle name="Calculation 6 10 2" xfId="10987" xr:uid="{00000000-0005-0000-0000-0000C32A0000}"/>
    <cellStyle name="Calculation 6 11" xfId="10988" xr:uid="{00000000-0005-0000-0000-0000C42A0000}"/>
    <cellStyle name="Calculation 6 11 2" xfId="10989" xr:uid="{00000000-0005-0000-0000-0000C52A0000}"/>
    <cellStyle name="Calculation 6 12" xfId="10990" xr:uid="{00000000-0005-0000-0000-0000C62A0000}"/>
    <cellStyle name="Calculation 6 12 2" xfId="10991" xr:uid="{00000000-0005-0000-0000-0000C72A0000}"/>
    <cellStyle name="Calculation 6 13" xfId="10992" xr:uid="{00000000-0005-0000-0000-0000C82A0000}"/>
    <cellStyle name="Calculation 6 13 2" xfId="10993" xr:uid="{00000000-0005-0000-0000-0000C92A0000}"/>
    <cellStyle name="Calculation 6 14" xfId="10994" xr:uid="{00000000-0005-0000-0000-0000CA2A0000}"/>
    <cellStyle name="Calculation 6 2" xfId="10995" xr:uid="{00000000-0005-0000-0000-0000CB2A0000}"/>
    <cellStyle name="Calculation 6 2 2" xfId="10996" xr:uid="{00000000-0005-0000-0000-0000CC2A0000}"/>
    <cellStyle name="Calculation 6 3" xfId="10997" xr:uid="{00000000-0005-0000-0000-0000CD2A0000}"/>
    <cellStyle name="Calculation 6 3 2" xfId="10998" xr:uid="{00000000-0005-0000-0000-0000CE2A0000}"/>
    <cellStyle name="Calculation 6 4" xfId="10999" xr:uid="{00000000-0005-0000-0000-0000CF2A0000}"/>
    <cellStyle name="Calculation 6 4 2" xfId="11000" xr:uid="{00000000-0005-0000-0000-0000D02A0000}"/>
    <cellStyle name="Calculation 6 5" xfId="11001" xr:uid="{00000000-0005-0000-0000-0000D12A0000}"/>
    <cellStyle name="Calculation 6 5 2" xfId="11002" xr:uid="{00000000-0005-0000-0000-0000D22A0000}"/>
    <cellStyle name="Calculation 6 6" xfId="11003" xr:uid="{00000000-0005-0000-0000-0000D32A0000}"/>
    <cellStyle name="Calculation 6 6 2" xfId="11004" xr:uid="{00000000-0005-0000-0000-0000D42A0000}"/>
    <cellStyle name="Calculation 6 7" xfId="11005" xr:uid="{00000000-0005-0000-0000-0000D52A0000}"/>
    <cellStyle name="Calculation 6 7 2" xfId="11006" xr:uid="{00000000-0005-0000-0000-0000D62A0000}"/>
    <cellStyle name="Calculation 6 8" xfId="11007" xr:uid="{00000000-0005-0000-0000-0000D72A0000}"/>
    <cellStyle name="Calculation 6 8 2" xfId="11008" xr:uid="{00000000-0005-0000-0000-0000D82A0000}"/>
    <cellStyle name="Calculation 6 9" xfId="11009" xr:uid="{00000000-0005-0000-0000-0000D92A0000}"/>
    <cellStyle name="Calculation 6 9 2" xfId="11010" xr:uid="{00000000-0005-0000-0000-0000DA2A0000}"/>
    <cellStyle name="Calculation 7" xfId="11011" xr:uid="{00000000-0005-0000-0000-0000DB2A0000}"/>
    <cellStyle name="Calculation 7 10" xfId="11012" xr:uid="{00000000-0005-0000-0000-0000DC2A0000}"/>
    <cellStyle name="Calculation 7 10 2" xfId="11013" xr:uid="{00000000-0005-0000-0000-0000DD2A0000}"/>
    <cellStyle name="Calculation 7 11" xfId="11014" xr:uid="{00000000-0005-0000-0000-0000DE2A0000}"/>
    <cellStyle name="Calculation 7 11 2" xfId="11015" xr:uid="{00000000-0005-0000-0000-0000DF2A0000}"/>
    <cellStyle name="Calculation 7 12" xfId="11016" xr:uid="{00000000-0005-0000-0000-0000E02A0000}"/>
    <cellStyle name="Calculation 7 12 2" xfId="11017" xr:uid="{00000000-0005-0000-0000-0000E12A0000}"/>
    <cellStyle name="Calculation 7 13" xfId="11018" xr:uid="{00000000-0005-0000-0000-0000E22A0000}"/>
    <cellStyle name="Calculation 7 13 2" xfId="11019" xr:uid="{00000000-0005-0000-0000-0000E32A0000}"/>
    <cellStyle name="Calculation 7 14" xfId="11020" xr:uid="{00000000-0005-0000-0000-0000E42A0000}"/>
    <cellStyle name="Calculation 7 2" xfId="11021" xr:uid="{00000000-0005-0000-0000-0000E52A0000}"/>
    <cellStyle name="Calculation 7 2 2" xfId="11022" xr:uid="{00000000-0005-0000-0000-0000E62A0000}"/>
    <cellStyle name="Calculation 7 3" xfId="11023" xr:uid="{00000000-0005-0000-0000-0000E72A0000}"/>
    <cellStyle name="Calculation 7 3 2" xfId="11024" xr:uid="{00000000-0005-0000-0000-0000E82A0000}"/>
    <cellStyle name="Calculation 7 4" xfId="11025" xr:uid="{00000000-0005-0000-0000-0000E92A0000}"/>
    <cellStyle name="Calculation 7 4 2" xfId="11026" xr:uid="{00000000-0005-0000-0000-0000EA2A0000}"/>
    <cellStyle name="Calculation 7 5" xfId="11027" xr:uid="{00000000-0005-0000-0000-0000EB2A0000}"/>
    <cellStyle name="Calculation 7 5 2" xfId="11028" xr:uid="{00000000-0005-0000-0000-0000EC2A0000}"/>
    <cellStyle name="Calculation 7 6" xfId="11029" xr:uid="{00000000-0005-0000-0000-0000ED2A0000}"/>
    <cellStyle name="Calculation 7 6 2" xfId="11030" xr:uid="{00000000-0005-0000-0000-0000EE2A0000}"/>
    <cellStyle name="Calculation 7 7" xfId="11031" xr:uid="{00000000-0005-0000-0000-0000EF2A0000}"/>
    <cellStyle name="Calculation 7 7 2" xfId="11032" xr:uid="{00000000-0005-0000-0000-0000F02A0000}"/>
    <cellStyle name="Calculation 7 8" xfId="11033" xr:uid="{00000000-0005-0000-0000-0000F12A0000}"/>
    <cellStyle name="Calculation 7 8 2" xfId="11034" xr:uid="{00000000-0005-0000-0000-0000F22A0000}"/>
    <cellStyle name="Calculation 7 9" xfId="11035" xr:uid="{00000000-0005-0000-0000-0000F32A0000}"/>
    <cellStyle name="Calculation 7 9 2" xfId="11036" xr:uid="{00000000-0005-0000-0000-0000F42A0000}"/>
    <cellStyle name="Calculation 8" xfId="11037" xr:uid="{00000000-0005-0000-0000-0000F52A0000}"/>
    <cellStyle name="Calculation 8 2" xfId="11038" xr:uid="{00000000-0005-0000-0000-0000F62A0000}"/>
    <cellStyle name="Calculation 9" xfId="11039" xr:uid="{00000000-0005-0000-0000-0000F72A0000}"/>
    <cellStyle name="Calculation 9 2" xfId="11040" xr:uid="{00000000-0005-0000-0000-0000F82A0000}"/>
    <cellStyle name="category" xfId="11041" xr:uid="{00000000-0005-0000-0000-0000F92A0000}"/>
    <cellStyle name="category 2" xfId="11042" xr:uid="{00000000-0005-0000-0000-0000FA2A0000}"/>
    <cellStyle name="Changeable" xfId="11043" xr:uid="{00000000-0005-0000-0000-0000FB2A0000}"/>
    <cellStyle name="Changeable 10" xfId="11044" xr:uid="{00000000-0005-0000-0000-0000FC2A0000}"/>
    <cellStyle name="Changeable 2" xfId="11045" xr:uid="{00000000-0005-0000-0000-0000FD2A0000}"/>
    <cellStyle name="Changeable 3" xfId="11046" xr:uid="{00000000-0005-0000-0000-0000FE2A0000}"/>
    <cellStyle name="Changeable 4" xfId="11047" xr:uid="{00000000-0005-0000-0000-0000FF2A0000}"/>
    <cellStyle name="Changeable 5" xfId="11048" xr:uid="{00000000-0005-0000-0000-0000002B0000}"/>
    <cellStyle name="Changeable 6" xfId="11049" xr:uid="{00000000-0005-0000-0000-0000012B0000}"/>
    <cellStyle name="Changeable 7" xfId="11050" xr:uid="{00000000-0005-0000-0000-0000022B0000}"/>
    <cellStyle name="Changeable 8" xfId="11051" xr:uid="{00000000-0005-0000-0000-0000032B0000}"/>
    <cellStyle name="Changeable 9" xfId="11052" xr:uid="{00000000-0005-0000-0000-0000042B0000}"/>
    <cellStyle name="Changes" xfId="11053" xr:uid="{00000000-0005-0000-0000-0000052B0000}"/>
    <cellStyle name="Changes 2" xfId="11054" xr:uid="{00000000-0005-0000-0000-0000062B0000}"/>
    <cellStyle name="Characteristic" xfId="11055" xr:uid="{00000000-0005-0000-0000-0000072B0000}"/>
    <cellStyle name="Characteristic 2" xfId="11056" xr:uid="{00000000-0005-0000-0000-0000082B0000}"/>
    <cellStyle name="CharactGroup" xfId="11057" xr:uid="{00000000-0005-0000-0000-0000092B0000}"/>
    <cellStyle name="CharactGroup 2" xfId="11058" xr:uid="{00000000-0005-0000-0000-00000A2B0000}"/>
    <cellStyle name="CharactNote" xfId="11059" xr:uid="{00000000-0005-0000-0000-00000B2B0000}"/>
    <cellStyle name="CharactNote 2" xfId="11060" xr:uid="{00000000-0005-0000-0000-00000C2B0000}"/>
    <cellStyle name="CharactType" xfId="11061" xr:uid="{00000000-0005-0000-0000-00000D2B0000}"/>
    <cellStyle name="CharactType 2" xfId="11062" xr:uid="{00000000-0005-0000-0000-00000E2B0000}"/>
    <cellStyle name="CharactValue" xfId="11063" xr:uid="{00000000-0005-0000-0000-00000F2B0000}"/>
    <cellStyle name="CharactValue 2" xfId="11064" xr:uid="{00000000-0005-0000-0000-0000102B0000}"/>
    <cellStyle name="CharactValueNote" xfId="11065" xr:uid="{00000000-0005-0000-0000-0000112B0000}"/>
    <cellStyle name="CharactValueNote 2" xfId="11066" xr:uid="{00000000-0005-0000-0000-0000122B0000}"/>
    <cellStyle name="CharShortType" xfId="11067" xr:uid="{00000000-0005-0000-0000-0000132B0000}"/>
    <cellStyle name="CharShortType 2" xfId="11068" xr:uid="{00000000-0005-0000-0000-0000142B0000}"/>
    <cellStyle name="Check Cell 10" xfId="11069" xr:uid="{00000000-0005-0000-0000-0000152B0000}"/>
    <cellStyle name="Check Cell 10 2" xfId="11070" xr:uid="{00000000-0005-0000-0000-0000162B0000}"/>
    <cellStyle name="Check Cell 11" xfId="11071" xr:uid="{00000000-0005-0000-0000-0000172B0000}"/>
    <cellStyle name="Check Cell 11 2" xfId="11072" xr:uid="{00000000-0005-0000-0000-0000182B0000}"/>
    <cellStyle name="Check Cell 12" xfId="11073" xr:uid="{00000000-0005-0000-0000-0000192B0000}"/>
    <cellStyle name="Check Cell 12 2" xfId="11074" xr:uid="{00000000-0005-0000-0000-00001A2B0000}"/>
    <cellStyle name="Check Cell 13" xfId="11075" xr:uid="{00000000-0005-0000-0000-00001B2B0000}"/>
    <cellStyle name="Check Cell 13 2" xfId="11076" xr:uid="{00000000-0005-0000-0000-00001C2B0000}"/>
    <cellStyle name="Check Cell 14" xfId="11077" xr:uid="{00000000-0005-0000-0000-00001D2B0000}"/>
    <cellStyle name="Check Cell 14 2" xfId="11078" xr:uid="{00000000-0005-0000-0000-00001E2B0000}"/>
    <cellStyle name="Check Cell 15" xfId="11079" xr:uid="{00000000-0005-0000-0000-00001F2B0000}"/>
    <cellStyle name="Check Cell 15 2" xfId="11080" xr:uid="{00000000-0005-0000-0000-0000202B0000}"/>
    <cellStyle name="Check Cell 16" xfId="11081" xr:uid="{00000000-0005-0000-0000-0000212B0000}"/>
    <cellStyle name="Check Cell 16 2" xfId="11082" xr:uid="{00000000-0005-0000-0000-0000222B0000}"/>
    <cellStyle name="Check Cell 17" xfId="11083" xr:uid="{00000000-0005-0000-0000-0000232B0000}"/>
    <cellStyle name="Check Cell 17 2" xfId="11084" xr:uid="{00000000-0005-0000-0000-0000242B0000}"/>
    <cellStyle name="Check Cell 18" xfId="11085" xr:uid="{00000000-0005-0000-0000-0000252B0000}"/>
    <cellStyle name="Check Cell 18 2" xfId="11086" xr:uid="{00000000-0005-0000-0000-0000262B0000}"/>
    <cellStyle name="Check Cell 19" xfId="11087" xr:uid="{00000000-0005-0000-0000-0000272B0000}"/>
    <cellStyle name="Check Cell 19 2" xfId="11088" xr:uid="{00000000-0005-0000-0000-0000282B0000}"/>
    <cellStyle name="Check Cell 2" xfId="11089" xr:uid="{00000000-0005-0000-0000-0000292B0000}"/>
    <cellStyle name="Check Cell 2 10" xfId="11090" xr:uid="{00000000-0005-0000-0000-00002A2B0000}"/>
    <cellStyle name="Check Cell 2 10 2" xfId="11091" xr:uid="{00000000-0005-0000-0000-00002B2B0000}"/>
    <cellStyle name="Check Cell 2 11" xfId="11092" xr:uid="{00000000-0005-0000-0000-00002C2B0000}"/>
    <cellStyle name="Check Cell 2 11 2" xfId="11093" xr:uid="{00000000-0005-0000-0000-00002D2B0000}"/>
    <cellStyle name="Check Cell 2 12" xfId="11094" xr:uid="{00000000-0005-0000-0000-00002E2B0000}"/>
    <cellStyle name="Check Cell 2 12 2" xfId="11095" xr:uid="{00000000-0005-0000-0000-00002F2B0000}"/>
    <cellStyle name="Check Cell 2 13" xfId="11096" xr:uid="{00000000-0005-0000-0000-0000302B0000}"/>
    <cellStyle name="Check Cell 2 13 2" xfId="11097" xr:uid="{00000000-0005-0000-0000-0000312B0000}"/>
    <cellStyle name="Check Cell 2 14" xfId="11098" xr:uid="{00000000-0005-0000-0000-0000322B0000}"/>
    <cellStyle name="Check Cell 2 2" xfId="11099" xr:uid="{00000000-0005-0000-0000-0000332B0000}"/>
    <cellStyle name="Check Cell 2 2 2" xfId="11100" xr:uid="{00000000-0005-0000-0000-0000342B0000}"/>
    <cellStyle name="Check Cell 2 3" xfId="11101" xr:uid="{00000000-0005-0000-0000-0000352B0000}"/>
    <cellStyle name="Check Cell 2 3 2" xfId="11102" xr:uid="{00000000-0005-0000-0000-0000362B0000}"/>
    <cellStyle name="Check Cell 2 4" xfId="11103" xr:uid="{00000000-0005-0000-0000-0000372B0000}"/>
    <cellStyle name="Check Cell 2 4 2" xfId="11104" xr:uid="{00000000-0005-0000-0000-0000382B0000}"/>
    <cellStyle name="Check Cell 2 5" xfId="11105" xr:uid="{00000000-0005-0000-0000-0000392B0000}"/>
    <cellStyle name="Check Cell 2 5 2" xfId="11106" xr:uid="{00000000-0005-0000-0000-00003A2B0000}"/>
    <cellStyle name="Check Cell 2 6" xfId="11107" xr:uid="{00000000-0005-0000-0000-00003B2B0000}"/>
    <cellStyle name="Check Cell 2 6 2" xfId="11108" xr:uid="{00000000-0005-0000-0000-00003C2B0000}"/>
    <cellStyle name="Check Cell 2 7" xfId="11109" xr:uid="{00000000-0005-0000-0000-00003D2B0000}"/>
    <cellStyle name="Check Cell 2 7 2" xfId="11110" xr:uid="{00000000-0005-0000-0000-00003E2B0000}"/>
    <cellStyle name="Check Cell 2 8" xfId="11111" xr:uid="{00000000-0005-0000-0000-00003F2B0000}"/>
    <cellStyle name="Check Cell 2 8 2" xfId="11112" xr:uid="{00000000-0005-0000-0000-0000402B0000}"/>
    <cellStyle name="Check Cell 2 9" xfId="11113" xr:uid="{00000000-0005-0000-0000-0000412B0000}"/>
    <cellStyle name="Check Cell 2 9 2" xfId="11114" xr:uid="{00000000-0005-0000-0000-0000422B0000}"/>
    <cellStyle name="Check Cell 2_wimax" xfId="11115" xr:uid="{00000000-0005-0000-0000-0000432B0000}"/>
    <cellStyle name="Check Cell 20" xfId="11116" xr:uid="{00000000-0005-0000-0000-0000442B0000}"/>
    <cellStyle name="Check Cell 20 2" xfId="11117" xr:uid="{00000000-0005-0000-0000-0000452B0000}"/>
    <cellStyle name="Check Cell 21" xfId="11118" xr:uid="{00000000-0005-0000-0000-0000462B0000}"/>
    <cellStyle name="Check Cell 21 2" xfId="11119" xr:uid="{00000000-0005-0000-0000-0000472B0000}"/>
    <cellStyle name="Check Cell 22" xfId="11120" xr:uid="{00000000-0005-0000-0000-0000482B0000}"/>
    <cellStyle name="Check Cell 22 2" xfId="11121" xr:uid="{00000000-0005-0000-0000-0000492B0000}"/>
    <cellStyle name="Check Cell 23" xfId="11122" xr:uid="{00000000-0005-0000-0000-00004A2B0000}"/>
    <cellStyle name="Check Cell 23 2" xfId="11123" xr:uid="{00000000-0005-0000-0000-00004B2B0000}"/>
    <cellStyle name="Check Cell 24" xfId="11124" xr:uid="{00000000-0005-0000-0000-00004C2B0000}"/>
    <cellStyle name="Check Cell 24 2" xfId="11125" xr:uid="{00000000-0005-0000-0000-00004D2B0000}"/>
    <cellStyle name="Check Cell 25" xfId="11126" xr:uid="{00000000-0005-0000-0000-00004E2B0000}"/>
    <cellStyle name="Check Cell 25 2" xfId="11127" xr:uid="{00000000-0005-0000-0000-00004F2B0000}"/>
    <cellStyle name="Check Cell 26" xfId="11128" xr:uid="{00000000-0005-0000-0000-0000502B0000}"/>
    <cellStyle name="Check Cell 26 2" xfId="11129" xr:uid="{00000000-0005-0000-0000-0000512B0000}"/>
    <cellStyle name="Check Cell 27" xfId="11130" xr:uid="{00000000-0005-0000-0000-0000522B0000}"/>
    <cellStyle name="Check Cell 27 2" xfId="11131" xr:uid="{00000000-0005-0000-0000-0000532B0000}"/>
    <cellStyle name="Check Cell 27 2 2" xfId="11132" xr:uid="{00000000-0005-0000-0000-0000542B0000}"/>
    <cellStyle name="Check Cell 27 3" xfId="11133" xr:uid="{00000000-0005-0000-0000-0000552B0000}"/>
    <cellStyle name="Check Cell 28" xfId="11134" xr:uid="{00000000-0005-0000-0000-0000562B0000}"/>
    <cellStyle name="Check Cell 28 2" xfId="11135" xr:uid="{00000000-0005-0000-0000-0000572B0000}"/>
    <cellStyle name="Check Cell 29" xfId="11136" xr:uid="{00000000-0005-0000-0000-0000582B0000}"/>
    <cellStyle name="Check Cell 29 2" xfId="11137" xr:uid="{00000000-0005-0000-0000-0000592B0000}"/>
    <cellStyle name="Check Cell 3" xfId="11138" xr:uid="{00000000-0005-0000-0000-00005A2B0000}"/>
    <cellStyle name="Check Cell 3 10" xfId="11139" xr:uid="{00000000-0005-0000-0000-00005B2B0000}"/>
    <cellStyle name="Check Cell 3 10 2" xfId="11140" xr:uid="{00000000-0005-0000-0000-00005C2B0000}"/>
    <cellStyle name="Check Cell 3 11" xfId="11141" xr:uid="{00000000-0005-0000-0000-00005D2B0000}"/>
    <cellStyle name="Check Cell 3 11 2" xfId="11142" xr:uid="{00000000-0005-0000-0000-00005E2B0000}"/>
    <cellStyle name="Check Cell 3 12" xfId="11143" xr:uid="{00000000-0005-0000-0000-00005F2B0000}"/>
    <cellStyle name="Check Cell 3 12 2" xfId="11144" xr:uid="{00000000-0005-0000-0000-0000602B0000}"/>
    <cellStyle name="Check Cell 3 13" xfId="11145" xr:uid="{00000000-0005-0000-0000-0000612B0000}"/>
    <cellStyle name="Check Cell 3 13 2" xfId="11146" xr:uid="{00000000-0005-0000-0000-0000622B0000}"/>
    <cellStyle name="Check Cell 3 14" xfId="11147" xr:uid="{00000000-0005-0000-0000-0000632B0000}"/>
    <cellStyle name="Check Cell 3 2" xfId="11148" xr:uid="{00000000-0005-0000-0000-0000642B0000}"/>
    <cellStyle name="Check Cell 3 2 2" xfId="11149" xr:uid="{00000000-0005-0000-0000-0000652B0000}"/>
    <cellStyle name="Check Cell 3 3" xfId="11150" xr:uid="{00000000-0005-0000-0000-0000662B0000}"/>
    <cellStyle name="Check Cell 3 3 2" xfId="11151" xr:uid="{00000000-0005-0000-0000-0000672B0000}"/>
    <cellStyle name="Check Cell 3 4" xfId="11152" xr:uid="{00000000-0005-0000-0000-0000682B0000}"/>
    <cellStyle name="Check Cell 3 4 2" xfId="11153" xr:uid="{00000000-0005-0000-0000-0000692B0000}"/>
    <cellStyle name="Check Cell 3 5" xfId="11154" xr:uid="{00000000-0005-0000-0000-00006A2B0000}"/>
    <cellStyle name="Check Cell 3 5 2" xfId="11155" xr:uid="{00000000-0005-0000-0000-00006B2B0000}"/>
    <cellStyle name="Check Cell 3 6" xfId="11156" xr:uid="{00000000-0005-0000-0000-00006C2B0000}"/>
    <cellStyle name="Check Cell 3 6 2" xfId="11157" xr:uid="{00000000-0005-0000-0000-00006D2B0000}"/>
    <cellStyle name="Check Cell 3 7" xfId="11158" xr:uid="{00000000-0005-0000-0000-00006E2B0000}"/>
    <cellStyle name="Check Cell 3 7 2" xfId="11159" xr:uid="{00000000-0005-0000-0000-00006F2B0000}"/>
    <cellStyle name="Check Cell 3 8" xfId="11160" xr:uid="{00000000-0005-0000-0000-0000702B0000}"/>
    <cellStyle name="Check Cell 3 8 2" xfId="11161" xr:uid="{00000000-0005-0000-0000-0000712B0000}"/>
    <cellStyle name="Check Cell 3 9" xfId="11162" xr:uid="{00000000-0005-0000-0000-0000722B0000}"/>
    <cellStyle name="Check Cell 3 9 2" xfId="11163" xr:uid="{00000000-0005-0000-0000-0000732B0000}"/>
    <cellStyle name="Check Cell 3_wimax" xfId="11164" xr:uid="{00000000-0005-0000-0000-0000742B0000}"/>
    <cellStyle name="Check Cell 30" xfId="11165" xr:uid="{00000000-0005-0000-0000-0000752B0000}"/>
    <cellStyle name="Check Cell 30 2" xfId="11166" xr:uid="{00000000-0005-0000-0000-0000762B0000}"/>
    <cellStyle name="Check Cell 31" xfId="11167" xr:uid="{00000000-0005-0000-0000-0000772B0000}"/>
    <cellStyle name="Check Cell 31 2" xfId="11168" xr:uid="{00000000-0005-0000-0000-0000782B0000}"/>
    <cellStyle name="Check Cell 32" xfId="11169" xr:uid="{00000000-0005-0000-0000-0000792B0000}"/>
    <cellStyle name="Check Cell 32 2" xfId="11170" xr:uid="{00000000-0005-0000-0000-00007A2B0000}"/>
    <cellStyle name="Check Cell 33" xfId="11171" xr:uid="{00000000-0005-0000-0000-00007B2B0000}"/>
    <cellStyle name="Check Cell 33 2" xfId="11172" xr:uid="{00000000-0005-0000-0000-00007C2B0000}"/>
    <cellStyle name="Check Cell 34" xfId="11173" xr:uid="{00000000-0005-0000-0000-00007D2B0000}"/>
    <cellStyle name="Check Cell 34 2" xfId="11174" xr:uid="{00000000-0005-0000-0000-00007E2B0000}"/>
    <cellStyle name="Check Cell 4" xfId="11175" xr:uid="{00000000-0005-0000-0000-00007F2B0000}"/>
    <cellStyle name="Check Cell 4 10" xfId="11176" xr:uid="{00000000-0005-0000-0000-0000802B0000}"/>
    <cellStyle name="Check Cell 4 10 2" xfId="11177" xr:uid="{00000000-0005-0000-0000-0000812B0000}"/>
    <cellStyle name="Check Cell 4 11" xfId="11178" xr:uid="{00000000-0005-0000-0000-0000822B0000}"/>
    <cellStyle name="Check Cell 4 11 2" xfId="11179" xr:uid="{00000000-0005-0000-0000-0000832B0000}"/>
    <cellStyle name="Check Cell 4 12" xfId="11180" xr:uid="{00000000-0005-0000-0000-0000842B0000}"/>
    <cellStyle name="Check Cell 4 12 2" xfId="11181" xr:uid="{00000000-0005-0000-0000-0000852B0000}"/>
    <cellStyle name="Check Cell 4 13" xfId="11182" xr:uid="{00000000-0005-0000-0000-0000862B0000}"/>
    <cellStyle name="Check Cell 4 13 2" xfId="11183" xr:uid="{00000000-0005-0000-0000-0000872B0000}"/>
    <cellStyle name="Check Cell 4 14" xfId="11184" xr:uid="{00000000-0005-0000-0000-0000882B0000}"/>
    <cellStyle name="Check Cell 4 2" xfId="11185" xr:uid="{00000000-0005-0000-0000-0000892B0000}"/>
    <cellStyle name="Check Cell 4 2 2" xfId="11186" xr:uid="{00000000-0005-0000-0000-00008A2B0000}"/>
    <cellStyle name="Check Cell 4 3" xfId="11187" xr:uid="{00000000-0005-0000-0000-00008B2B0000}"/>
    <cellStyle name="Check Cell 4 3 2" xfId="11188" xr:uid="{00000000-0005-0000-0000-00008C2B0000}"/>
    <cellStyle name="Check Cell 4 4" xfId="11189" xr:uid="{00000000-0005-0000-0000-00008D2B0000}"/>
    <cellStyle name="Check Cell 4 4 2" xfId="11190" xr:uid="{00000000-0005-0000-0000-00008E2B0000}"/>
    <cellStyle name="Check Cell 4 5" xfId="11191" xr:uid="{00000000-0005-0000-0000-00008F2B0000}"/>
    <cellStyle name="Check Cell 4 5 2" xfId="11192" xr:uid="{00000000-0005-0000-0000-0000902B0000}"/>
    <cellStyle name="Check Cell 4 6" xfId="11193" xr:uid="{00000000-0005-0000-0000-0000912B0000}"/>
    <cellStyle name="Check Cell 4 6 2" xfId="11194" xr:uid="{00000000-0005-0000-0000-0000922B0000}"/>
    <cellStyle name="Check Cell 4 7" xfId="11195" xr:uid="{00000000-0005-0000-0000-0000932B0000}"/>
    <cellStyle name="Check Cell 4 7 2" xfId="11196" xr:uid="{00000000-0005-0000-0000-0000942B0000}"/>
    <cellStyle name="Check Cell 4 8" xfId="11197" xr:uid="{00000000-0005-0000-0000-0000952B0000}"/>
    <cellStyle name="Check Cell 4 8 2" xfId="11198" xr:uid="{00000000-0005-0000-0000-0000962B0000}"/>
    <cellStyle name="Check Cell 4 9" xfId="11199" xr:uid="{00000000-0005-0000-0000-0000972B0000}"/>
    <cellStyle name="Check Cell 4 9 2" xfId="11200" xr:uid="{00000000-0005-0000-0000-0000982B0000}"/>
    <cellStyle name="Check Cell 4_wimax" xfId="11201" xr:uid="{00000000-0005-0000-0000-0000992B0000}"/>
    <cellStyle name="Check Cell 5" xfId="11202" xr:uid="{00000000-0005-0000-0000-00009A2B0000}"/>
    <cellStyle name="Check Cell 5 10" xfId="11203" xr:uid="{00000000-0005-0000-0000-00009B2B0000}"/>
    <cellStyle name="Check Cell 5 10 2" xfId="11204" xr:uid="{00000000-0005-0000-0000-00009C2B0000}"/>
    <cellStyle name="Check Cell 5 11" xfId="11205" xr:uid="{00000000-0005-0000-0000-00009D2B0000}"/>
    <cellStyle name="Check Cell 5 11 2" xfId="11206" xr:uid="{00000000-0005-0000-0000-00009E2B0000}"/>
    <cellStyle name="Check Cell 5 12" xfId="11207" xr:uid="{00000000-0005-0000-0000-00009F2B0000}"/>
    <cellStyle name="Check Cell 5 12 2" xfId="11208" xr:uid="{00000000-0005-0000-0000-0000A02B0000}"/>
    <cellStyle name="Check Cell 5 13" xfId="11209" xr:uid="{00000000-0005-0000-0000-0000A12B0000}"/>
    <cellStyle name="Check Cell 5 13 2" xfId="11210" xr:uid="{00000000-0005-0000-0000-0000A22B0000}"/>
    <cellStyle name="Check Cell 5 14" xfId="11211" xr:uid="{00000000-0005-0000-0000-0000A32B0000}"/>
    <cellStyle name="Check Cell 5 2" xfId="11212" xr:uid="{00000000-0005-0000-0000-0000A42B0000}"/>
    <cellStyle name="Check Cell 5 2 2" xfId="11213" xr:uid="{00000000-0005-0000-0000-0000A52B0000}"/>
    <cellStyle name="Check Cell 5 3" xfId="11214" xr:uid="{00000000-0005-0000-0000-0000A62B0000}"/>
    <cellStyle name="Check Cell 5 3 2" xfId="11215" xr:uid="{00000000-0005-0000-0000-0000A72B0000}"/>
    <cellStyle name="Check Cell 5 4" xfId="11216" xr:uid="{00000000-0005-0000-0000-0000A82B0000}"/>
    <cellStyle name="Check Cell 5 4 2" xfId="11217" xr:uid="{00000000-0005-0000-0000-0000A92B0000}"/>
    <cellStyle name="Check Cell 5 5" xfId="11218" xr:uid="{00000000-0005-0000-0000-0000AA2B0000}"/>
    <cellStyle name="Check Cell 5 5 2" xfId="11219" xr:uid="{00000000-0005-0000-0000-0000AB2B0000}"/>
    <cellStyle name="Check Cell 5 6" xfId="11220" xr:uid="{00000000-0005-0000-0000-0000AC2B0000}"/>
    <cellStyle name="Check Cell 5 6 2" xfId="11221" xr:uid="{00000000-0005-0000-0000-0000AD2B0000}"/>
    <cellStyle name="Check Cell 5 7" xfId="11222" xr:uid="{00000000-0005-0000-0000-0000AE2B0000}"/>
    <cellStyle name="Check Cell 5 7 2" xfId="11223" xr:uid="{00000000-0005-0000-0000-0000AF2B0000}"/>
    <cellStyle name="Check Cell 5 8" xfId="11224" xr:uid="{00000000-0005-0000-0000-0000B02B0000}"/>
    <cellStyle name="Check Cell 5 8 2" xfId="11225" xr:uid="{00000000-0005-0000-0000-0000B12B0000}"/>
    <cellStyle name="Check Cell 5 9" xfId="11226" xr:uid="{00000000-0005-0000-0000-0000B22B0000}"/>
    <cellStyle name="Check Cell 5 9 2" xfId="11227" xr:uid="{00000000-0005-0000-0000-0000B32B0000}"/>
    <cellStyle name="Check Cell 5_wimax" xfId="11228" xr:uid="{00000000-0005-0000-0000-0000B42B0000}"/>
    <cellStyle name="Check Cell 6" xfId="11229" xr:uid="{00000000-0005-0000-0000-0000B52B0000}"/>
    <cellStyle name="Check Cell 6 10" xfId="11230" xr:uid="{00000000-0005-0000-0000-0000B62B0000}"/>
    <cellStyle name="Check Cell 6 10 2" xfId="11231" xr:uid="{00000000-0005-0000-0000-0000B72B0000}"/>
    <cellStyle name="Check Cell 6 11" xfId="11232" xr:uid="{00000000-0005-0000-0000-0000B82B0000}"/>
    <cellStyle name="Check Cell 6 11 2" xfId="11233" xr:uid="{00000000-0005-0000-0000-0000B92B0000}"/>
    <cellStyle name="Check Cell 6 12" xfId="11234" xr:uid="{00000000-0005-0000-0000-0000BA2B0000}"/>
    <cellStyle name="Check Cell 6 12 2" xfId="11235" xr:uid="{00000000-0005-0000-0000-0000BB2B0000}"/>
    <cellStyle name="Check Cell 6 13" xfId="11236" xr:uid="{00000000-0005-0000-0000-0000BC2B0000}"/>
    <cellStyle name="Check Cell 6 13 2" xfId="11237" xr:uid="{00000000-0005-0000-0000-0000BD2B0000}"/>
    <cellStyle name="Check Cell 6 14" xfId="11238" xr:uid="{00000000-0005-0000-0000-0000BE2B0000}"/>
    <cellStyle name="Check Cell 6 2" xfId="11239" xr:uid="{00000000-0005-0000-0000-0000BF2B0000}"/>
    <cellStyle name="Check Cell 6 2 2" xfId="11240" xr:uid="{00000000-0005-0000-0000-0000C02B0000}"/>
    <cellStyle name="Check Cell 6 3" xfId="11241" xr:uid="{00000000-0005-0000-0000-0000C12B0000}"/>
    <cellStyle name="Check Cell 6 3 2" xfId="11242" xr:uid="{00000000-0005-0000-0000-0000C22B0000}"/>
    <cellStyle name="Check Cell 6 4" xfId="11243" xr:uid="{00000000-0005-0000-0000-0000C32B0000}"/>
    <cellStyle name="Check Cell 6 4 2" xfId="11244" xr:uid="{00000000-0005-0000-0000-0000C42B0000}"/>
    <cellStyle name="Check Cell 6 5" xfId="11245" xr:uid="{00000000-0005-0000-0000-0000C52B0000}"/>
    <cellStyle name="Check Cell 6 5 2" xfId="11246" xr:uid="{00000000-0005-0000-0000-0000C62B0000}"/>
    <cellStyle name="Check Cell 6 6" xfId="11247" xr:uid="{00000000-0005-0000-0000-0000C72B0000}"/>
    <cellStyle name="Check Cell 6 6 2" xfId="11248" xr:uid="{00000000-0005-0000-0000-0000C82B0000}"/>
    <cellStyle name="Check Cell 6 7" xfId="11249" xr:uid="{00000000-0005-0000-0000-0000C92B0000}"/>
    <cellStyle name="Check Cell 6 7 2" xfId="11250" xr:uid="{00000000-0005-0000-0000-0000CA2B0000}"/>
    <cellStyle name="Check Cell 6 8" xfId="11251" xr:uid="{00000000-0005-0000-0000-0000CB2B0000}"/>
    <cellStyle name="Check Cell 6 8 2" xfId="11252" xr:uid="{00000000-0005-0000-0000-0000CC2B0000}"/>
    <cellStyle name="Check Cell 6 9" xfId="11253" xr:uid="{00000000-0005-0000-0000-0000CD2B0000}"/>
    <cellStyle name="Check Cell 6 9 2" xfId="11254" xr:uid="{00000000-0005-0000-0000-0000CE2B0000}"/>
    <cellStyle name="Check Cell 7" xfId="11255" xr:uid="{00000000-0005-0000-0000-0000CF2B0000}"/>
    <cellStyle name="Check Cell 7 10" xfId="11256" xr:uid="{00000000-0005-0000-0000-0000D02B0000}"/>
    <cellStyle name="Check Cell 7 10 2" xfId="11257" xr:uid="{00000000-0005-0000-0000-0000D12B0000}"/>
    <cellStyle name="Check Cell 7 11" xfId="11258" xr:uid="{00000000-0005-0000-0000-0000D22B0000}"/>
    <cellStyle name="Check Cell 7 11 2" xfId="11259" xr:uid="{00000000-0005-0000-0000-0000D32B0000}"/>
    <cellStyle name="Check Cell 7 12" xfId="11260" xr:uid="{00000000-0005-0000-0000-0000D42B0000}"/>
    <cellStyle name="Check Cell 7 12 2" xfId="11261" xr:uid="{00000000-0005-0000-0000-0000D52B0000}"/>
    <cellStyle name="Check Cell 7 13" xfId="11262" xr:uid="{00000000-0005-0000-0000-0000D62B0000}"/>
    <cellStyle name="Check Cell 7 13 2" xfId="11263" xr:uid="{00000000-0005-0000-0000-0000D72B0000}"/>
    <cellStyle name="Check Cell 7 14" xfId="11264" xr:uid="{00000000-0005-0000-0000-0000D82B0000}"/>
    <cellStyle name="Check Cell 7 2" xfId="11265" xr:uid="{00000000-0005-0000-0000-0000D92B0000}"/>
    <cellStyle name="Check Cell 7 2 2" xfId="11266" xr:uid="{00000000-0005-0000-0000-0000DA2B0000}"/>
    <cellStyle name="Check Cell 7 3" xfId="11267" xr:uid="{00000000-0005-0000-0000-0000DB2B0000}"/>
    <cellStyle name="Check Cell 7 3 2" xfId="11268" xr:uid="{00000000-0005-0000-0000-0000DC2B0000}"/>
    <cellStyle name="Check Cell 7 4" xfId="11269" xr:uid="{00000000-0005-0000-0000-0000DD2B0000}"/>
    <cellStyle name="Check Cell 7 4 2" xfId="11270" xr:uid="{00000000-0005-0000-0000-0000DE2B0000}"/>
    <cellStyle name="Check Cell 7 5" xfId="11271" xr:uid="{00000000-0005-0000-0000-0000DF2B0000}"/>
    <cellStyle name="Check Cell 7 5 2" xfId="11272" xr:uid="{00000000-0005-0000-0000-0000E02B0000}"/>
    <cellStyle name="Check Cell 7 6" xfId="11273" xr:uid="{00000000-0005-0000-0000-0000E12B0000}"/>
    <cellStyle name="Check Cell 7 6 2" xfId="11274" xr:uid="{00000000-0005-0000-0000-0000E22B0000}"/>
    <cellStyle name="Check Cell 7 7" xfId="11275" xr:uid="{00000000-0005-0000-0000-0000E32B0000}"/>
    <cellStyle name="Check Cell 7 7 2" xfId="11276" xr:uid="{00000000-0005-0000-0000-0000E42B0000}"/>
    <cellStyle name="Check Cell 7 8" xfId="11277" xr:uid="{00000000-0005-0000-0000-0000E52B0000}"/>
    <cellStyle name="Check Cell 7 8 2" xfId="11278" xr:uid="{00000000-0005-0000-0000-0000E62B0000}"/>
    <cellStyle name="Check Cell 7 9" xfId="11279" xr:uid="{00000000-0005-0000-0000-0000E72B0000}"/>
    <cellStyle name="Check Cell 7 9 2" xfId="11280" xr:uid="{00000000-0005-0000-0000-0000E82B0000}"/>
    <cellStyle name="Check Cell 8" xfId="11281" xr:uid="{00000000-0005-0000-0000-0000E92B0000}"/>
    <cellStyle name="Check Cell 8 2" xfId="11282" xr:uid="{00000000-0005-0000-0000-0000EA2B0000}"/>
    <cellStyle name="Check Cell 9" xfId="11283" xr:uid="{00000000-0005-0000-0000-0000EB2B0000}"/>
    <cellStyle name="Check Cell 9 2" xfId="11284" xr:uid="{00000000-0005-0000-0000-0000EC2B0000}"/>
    <cellStyle name="ÇÏÀÌÆÛ¸µÅ©" xfId="11285" xr:uid="{00000000-0005-0000-0000-0000ED2B0000}"/>
    <cellStyle name="ÇÏÀÌÆÛ¸µÅ© 2" xfId="11286" xr:uid="{00000000-0005-0000-0000-0000EE2B0000}"/>
    <cellStyle name="ÇÏÀÌÆÛ¸µÅ© 2 2" xfId="11287" xr:uid="{00000000-0005-0000-0000-0000EF2B0000}"/>
    <cellStyle name="ÇÏÀÌÆÛ¸µÅ© 2 2 2" xfId="11288" xr:uid="{00000000-0005-0000-0000-0000F02B0000}"/>
    <cellStyle name="ÇÏÀÌÆÛ¸µÅ© 2 3" xfId="11289" xr:uid="{00000000-0005-0000-0000-0000F12B0000}"/>
    <cellStyle name="ÇÏÀÌÆÛ¸µÅ© 3" xfId="11290" xr:uid="{00000000-0005-0000-0000-0000F22B0000}"/>
    <cellStyle name="ÇÏÀÌÆÛ¸µÅ© 3 2" xfId="11291" xr:uid="{00000000-0005-0000-0000-0000F32B0000}"/>
    <cellStyle name="ÇÏÀÌÆÛ¸µÅ© 3 3" xfId="11292" xr:uid="{00000000-0005-0000-0000-0000F42B0000}"/>
    <cellStyle name="ÇÏÀÌÆÛ¸µÅ© 3 4" xfId="11293" xr:uid="{00000000-0005-0000-0000-0000F52B0000}"/>
    <cellStyle name="ÇÏÀÌÆÛ¸µÅ© 4" xfId="11294" xr:uid="{00000000-0005-0000-0000-0000F62B0000}"/>
    <cellStyle name="Column Header" xfId="11295" xr:uid="{00000000-0005-0000-0000-0000F72B0000}"/>
    <cellStyle name="Column Header 2" xfId="11296" xr:uid="{00000000-0005-0000-0000-0000F82B0000}"/>
    <cellStyle name="Column Heading" xfId="11297" xr:uid="{00000000-0005-0000-0000-0000F92B0000}"/>
    <cellStyle name="Column Heading 2" xfId="11298" xr:uid="{00000000-0005-0000-0000-0000FA2B0000}"/>
    <cellStyle name="Column_Title" xfId="11299" xr:uid="{00000000-0005-0000-0000-0000FB2B0000}"/>
    <cellStyle name="Comma" xfId="15" builtinId="3"/>
    <cellStyle name="Comma  - Style1" xfId="11300" xr:uid="{00000000-0005-0000-0000-0000FD2B0000}"/>
    <cellStyle name="Comma  - Style1 10" xfId="11301" xr:uid="{00000000-0005-0000-0000-0000FE2B0000}"/>
    <cellStyle name="Comma  - Style1 11" xfId="11302" xr:uid="{00000000-0005-0000-0000-0000FF2B0000}"/>
    <cellStyle name="Comma  - Style1 12" xfId="11303" xr:uid="{00000000-0005-0000-0000-0000002C0000}"/>
    <cellStyle name="Comma  - Style1 13" xfId="11304" xr:uid="{00000000-0005-0000-0000-0000012C0000}"/>
    <cellStyle name="Comma  - Style1 14" xfId="11305" xr:uid="{00000000-0005-0000-0000-0000022C0000}"/>
    <cellStyle name="Comma  - Style1 15" xfId="11306" xr:uid="{00000000-0005-0000-0000-0000032C0000}"/>
    <cellStyle name="Comma  - Style1 16" xfId="11307" xr:uid="{00000000-0005-0000-0000-0000042C0000}"/>
    <cellStyle name="Comma  - Style1 17" xfId="11308" xr:uid="{00000000-0005-0000-0000-0000052C0000}"/>
    <cellStyle name="Comma  - Style1 18" xfId="11309" xr:uid="{00000000-0005-0000-0000-0000062C0000}"/>
    <cellStyle name="Comma  - Style1 19" xfId="11310" xr:uid="{00000000-0005-0000-0000-0000072C0000}"/>
    <cellStyle name="Comma  - Style1 2" xfId="11311" xr:uid="{00000000-0005-0000-0000-0000082C0000}"/>
    <cellStyle name="Comma  - Style1 20" xfId="11312" xr:uid="{00000000-0005-0000-0000-0000092C0000}"/>
    <cellStyle name="Comma  - Style1 21" xfId="11313" xr:uid="{00000000-0005-0000-0000-00000A2C0000}"/>
    <cellStyle name="Comma  - Style1 22" xfId="11314" xr:uid="{00000000-0005-0000-0000-00000B2C0000}"/>
    <cellStyle name="Comma  - Style1 23" xfId="11315" xr:uid="{00000000-0005-0000-0000-00000C2C0000}"/>
    <cellStyle name="Comma  - Style1 24" xfId="11316" xr:uid="{00000000-0005-0000-0000-00000D2C0000}"/>
    <cellStyle name="Comma  - Style1 25" xfId="11317" xr:uid="{00000000-0005-0000-0000-00000E2C0000}"/>
    <cellStyle name="Comma  - Style1 26" xfId="11318" xr:uid="{00000000-0005-0000-0000-00000F2C0000}"/>
    <cellStyle name="Comma  - Style1 27" xfId="11319" xr:uid="{00000000-0005-0000-0000-0000102C0000}"/>
    <cellStyle name="Comma  - Style1 28" xfId="11320" xr:uid="{00000000-0005-0000-0000-0000112C0000}"/>
    <cellStyle name="Comma  - Style1 29" xfId="11321" xr:uid="{00000000-0005-0000-0000-0000122C0000}"/>
    <cellStyle name="Comma  - Style1 3" xfId="11322" xr:uid="{00000000-0005-0000-0000-0000132C0000}"/>
    <cellStyle name="Comma  - Style1 30" xfId="11323" xr:uid="{00000000-0005-0000-0000-0000142C0000}"/>
    <cellStyle name="Comma  - Style1 31" xfId="11324" xr:uid="{00000000-0005-0000-0000-0000152C0000}"/>
    <cellStyle name="Comma  - Style1 32" xfId="11325" xr:uid="{00000000-0005-0000-0000-0000162C0000}"/>
    <cellStyle name="Comma  - Style1 33" xfId="11326" xr:uid="{00000000-0005-0000-0000-0000172C0000}"/>
    <cellStyle name="Comma  - Style1 34" xfId="11327" xr:uid="{00000000-0005-0000-0000-0000182C0000}"/>
    <cellStyle name="Comma  - Style1 35" xfId="11328" xr:uid="{00000000-0005-0000-0000-0000192C0000}"/>
    <cellStyle name="Comma  - Style1 36" xfId="11329" xr:uid="{00000000-0005-0000-0000-00001A2C0000}"/>
    <cellStyle name="Comma  - Style1 37" xfId="11330" xr:uid="{00000000-0005-0000-0000-00001B2C0000}"/>
    <cellStyle name="Comma  - Style1 38" xfId="11331" xr:uid="{00000000-0005-0000-0000-00001C2C0000}"/>
    <cellStyle name="Comma  - Style1 39" xfId="11332" xr:uid="{00000000-0005-0000-0000-00001D2C0000}"/>
    <cellStyle name="Comma  - Style1 4" xfId="11333" xr:uid="{00000000-0005-0000-0000-00001E2C0000}"/>
    <cellStyle name="Comma  - Style1 40" xfId="11334" xr:uid="{00000000-0005-0000-0000-00001F2C0000}"/>
    <cellStyle name="Comma  - Style1 41" xfId="11335" xr:uid="{00000000-0005-0000-0000-0000202C0000}"/>
    <cellStyle name="Comma  - Style1 42" xfId="11336" xr:uid="{00000000-0005-0000-0000-0000212C0000}"/>
    <cellStyle name="Comma  - Style1 43" xfId="11337" xr:uid="{00000000-0005-0000-0000-0000222C0000}"/>
    <cellStyle name="Comma  - Style1 44" xfId="11338" xr:uid="{00000000-0005-0000-0000-0000232C0000}"/>
    <cellStyle name="Comma  - Style1 45" xfId="11339" xr:uid="{00000000-0005-0000-0000-0000242C0000}"/>
    <cellStyle name="Comma  - Style1 46" xfId="11340" xr:uid="{00000000-0005-0000-0000-0000252C0000}"/>
    <cellStyle name="Comma  - Style1 47" xfId="11341" xr:uid="{00000000-0005-0000-0000-0000262C0000}"/>
    <cellStyle name="Comma  - Style1 48" xfId="11342" xr:uid="{00000000-0005-0000-0000-0000272C0000}"/>
    <cellStyle name="Comma  - Style1 49" xfId="11343" xr:uid="{00000000-0005-0000-0000-0000282C0000}"/>
    <cellStyle name="Comma  - Style1 5" xfId="11344" xr:uid="{00000000-0005-0000-0000-0000292C0000}"/>
    <cellStyle name="Comma  - Style1 50" xfId="11345" xr:uid="{00000000-0005-0000-0000-00002A2C0000}"/>
    <cellStyle name="Comma  - Style1 51" xfId="11346" xr:uid="{00000000-0005-0000-0000-00002B2C0000}"/>
    <cellStyle name="Comma  - Style1 52" xfId="11347" xr:uid="{00000000-0005-0000-0000-00002C2C0000}"/>
    <cellStyle name="Comma  - Style1 53" xfId="11348" xr:uid="{00000000-0005-0000-0000-00002D2C0000}"/>
    <cellStyle name="Comma  - Style1 54" xfId="11349" xr:uid="{00000000-0005-0000-0000-00002E2C0000}"/>
    <cellStyle name="Comma  - Style1 55" xfId="11350" xr:uid="{00000000-0005-0000-0000-00002F2C0000}"/>
    <cellStyle name="Comma  - Style1 56" xfId="11351" xr:uid="{00000000-0005-0000-0000-0000302C0000}"/>
    <cellStyle name="Comma  - Style1 57" xfId="11352" xr:uid="{00000000-0005-0000-0000-0000312C0000}"/>
    <cellStyle name="Comma  - Style1 58" xfId="11353" xr:uid="{00000000-0005-0000-0000-0000322C0000}"/>
    <cellStyle name="Comma  - Style1 59" xfId="11354" xr:uid="{00000000-0005-0000-0000-0000332C0000}"/>
    <cellStyle name="Comma  - Style1 6" xfId="11355" xr:uid="{00000000-0005-0000-0000-0000342C0000}"/>
    <cellStyle name="Comma  - Style1 60" xfId="11356" xr:uid="{00000000-0005-0000-0000-0000352C0000}"/>
    <cellStyle name="Comma  - Style1 61" xfId="11357" xr:uid="{00000000-0005-0000-0000-0000362C0000}"/>
    <cellStyle name="Comma  - Style1 62" xfId="11358" xr:uid="{00000000-0005-0000-0000-0000372C0000}"/>
    <cellStyle name="Comma  - Style1 63" xfId="11359" xr:uid="{00000000-0005-0000-0000-0000382C0000}"/>
    <cellStyle name="Comma  - Style1 64" xfId="11360" xr:uid="{00000000-0005-0000-0000-0000392C0000}"/>
    <cellStyle name="Comma  - Style1 65" xfId="11361" xr:uid="{00000000-0005-0000-0000-00003A2C0000}"/>
    <cellStyle name="Comma  - Style1 66" xfId="11362" xr:uid="{00000000-0005-0000-0000-00003B2C0000}"/>
    <cellStyle name="Comma  - Style1 67" xfId="11363" xr:uid="{00000000-0005-0000-0000-00003C2C0000}"/>
    <cellStyle name="Comma  - Style1 68" xfId="11364" xr:uid="{00000000-0005-0000-0000-00003D2C0000}"/>
    <cellStyle name="Comma  - Style1 69" xfId="11365" xr:uid="{00000000-0005-0000-0000-00003E2C0000}"/>
    <cellStyle name="Comma  - Style1 7" xfId="11366" xr:uid="{00000000-0005-0000-0000-00003F2C0000}"/>
    <cellStyle name="Comma  - Style1 70" xfId="11367" xr:uid="{00000000-0005-0000-0000-0000402C0000}"/>
    <cellStyle name="Comma  - Style1 71" xfId="11368" xr:uid="{00000000-0005-0000-0000-0000412C0000}"/>
    <cellStyle name="Comma  - Style1 72" xfId="11369" xr:uid="{00000000-0005-0000-0000-0000422C0000}"/>
    <cellStyle name="Comma  - Style1 73" xfId="11370" xr:uid="{00000000-0005-0000-0000-0000432C0000}"/>
    <cellStyle name="Comma  - Style1 74" xfId="11371" xr:uid="{00000000-0005-0000-0000-0000442C0000}"/>
    <cellStyle name="Comma  - Style1 75" xfId="11372" xr:uid="{00000000-0005-0000-0000-0000452C0000}"/>
    <cellStyle name="Comma  - Style1 76" xfId="11373" xr:uid="{00000000-0005-0000-0000-0000462C0000}"/>
    <cellStyle name="Comma  - Style1 77" xfId="11374" xr:uid="{00000000-0005-0000-0000-0000472C0000}"/>
    <cellStyle name="Comma  - Style1 78" xfId="11375" xr:uid="{00000000-0005-0000-0000-0000482C0000}"/>
    <cellStyle name="Comma  - Style1 79" xfId="11376" xr:uid="{00000000-0005-0000-0000-0000492C0000}"/>
    <cellStyle name="Comma  - Style1 8" xfId="11377" xr:uid="{00000000-0005-0000-0000-00004A2C0000}"/>
    <cellStyle name="Comma  - Style1 80" xfId="11378" xr:uid="{00000000-0005-0000-0000-00004B2C0000}"/>
    <cellStyle name="Comma  - Style1 81" xfId="11379" xr:uid="{00000000-0005-0000-0000-00004C2C0000}"/>
    <cellStyle name="Comma  - Style1 81 2" xfId="11380" xr:uid="{00000000-0005-0000-0000-00004D2C0000}"/>
    <cellStyle name="Comma  - Style1 82" xfId="11381" xr:uid="{00000000-0005-0000-0000-00004E2C0000}"/>
    <cellStyle name="Comma  - Style1 83" xfId="11382" xr:uid="{00000000-0005-0000-0000-00004F2C0000}"/>
    <cellStyle name="Comma  - Style1 84" xfId="11383" xr:uid="{00000000-0005-0000-0000-0000502C0000}"/>
    <cellStyle name="Comma  - Style1 85" xfId="11384" xr:uid="{00000000-0005-0000-0000-0000512C0000}"/>
    <cellStyle name="Comma  - Style1 9" xfId="11385" xr:uid="{00000000-0005-0000-0000-0000522C0000}"/>
    <cellStyle name="Comma  - Style2" xfId="11386" xr:uid="{00000000-0005-0000-0000-0000532C0000}"/>
    <cellStyle name="Comma  - Style2 10" xfId="11387" xr:uid="{00000000-0005-0000-0000-0000542C0000}"/>
    <cellStyle name="Comma  - Style2 11" xfId="11388" xr:uid="{00000000-0005-0000-0000-0000552C0000}"/>
    <cellStyle name="Comma  - Style2 12" xfId="11389" xr:uid="{00000000-0005-0000-0000-0000562C0000}"/>
    <cellStyle name="Comma  - Style2 13" xfId="11390" xr:uid="{00000000-0005-0000-0000-0000572C0000}"/>
    <cellStyle name="Comma  - Style2 14" xfId="11391" xr:uid="{00000000-0005-0000-0000-0000582C0000}"/>
    <cellStyle name="Comma  - Style2 15" xfId="11392" xr:uid="{00000000-0005-0000-0000-0000592C0000}"/>
    <cellStyle name="Comma  - Style2 16" xfId="11393" xr:uid="{00000000-0005-0000-0000-00005A2C0000}"/>
    <cellStyle name="Comma  - Style2 17" xfId="11394" xr:uid="{00000000-0005-0000-0000-00005B2C0000}"/>
    <cellStyle name="Comma  - Style2 18" xfId="11395" xr:uid="{00000000-0005-0000-0000-00005C2C0000}"/>
    <cellStyle name="Comma  - Style2 19" xfId="11396" xr:uid="{00000000-0005-0000-0000-00005D2C0000}"/>
    <cellStyle name="Comma  - Style2 2" xfId="11397" xr:uid="{00000000-0005-0000-0000-00005E2C0000}"/>
    <cellStyle name="Comma  - Style2 20" xfId="11398" xr:uid="{00000000-0005-0000-0000-00005F2C0000}"/>
    <cellStyle name="Comma  - Style2 21" xfId="11399" xr:uid="{00000000-0005-0000-0000-0000602C0000}"/>
    <cellStyle name="Comma  - Style2 22" xfId="11400" xr:uid="{00000000-0005-0000-0000-0000612C0000}"/>
    <cellStyle name="Comma  - Style2 23" xfId="11401" xr:uid="{00000000-0005-0000-0000-0000622C0000}"/>
    <cellStyle name="Comma  - Style2 24" xfId="11402" xr:uid="{00000000-0005-0000-0000-0000632C0000}"/>
    <cellStyle name="Comma  - Style2 25" xfId="11403" xr:uid="{00000000-0005-0000-0000-0000642C0000}"/>
    <cellStyle name="Comma  - Style2 26" xfId="11404" xr:uid="{00000000-0005-0000-0000-0000652C0000}"/>
    <cellStyle name="Comma  - Style2 27" xfId="11405" xr:uid="{00000000-0005-0000-0000-0000662C0000}"/>
    <cellStyle name="Comma  - Style2 28" xfId="11406" xr:uid="{00000000-0005-0000-0000-0000672C0000}"/>
    <cellStyle name="Comma  - Style2 29" xfId="11407" xr:uid="{00000000-0005-0000-0000-0000682C0000}"/>
    <cellStyle name="Comma  - Style2 3" xfId="11408" xr:uid="{00000000-0005-0000-0000-0000692C0000}"/>
    <cellStyle name="Comma  - Style2 30" xfId="11409" xr:uid="{00000000-0005-0000-0000-00006A2C0000}"/>
    <cellStyle name="Comma  - Style2 31" xfId="11410" xr:uid="{00000000-0005-0000-0000-00006B2C0000}"/>
    <cellStyle name="Comma  - Style2 32" xfId="11411" xr:uid="{00000000-0005-0000-0000-00006C2C0000}"/>
    <cellStyle name="Comma  - Style2 33" xfId="11412" xr:uid="{00000000-0005-0000-0000-00006D2C0000}"/>
    <cellStyle name="Comma  - Style2 34" xfId="11413" xr:uid="{00000000-0005-0000-0000-00006E2C0000}"/>
    <cellStyle name="Comma  - Style2 35" xfId="11414" xr:uid="{00000000-0005-0000-0000-00006F2C0000}"/>
    <cellStyle name="Comma  - Style2 36" xfId="11415" xr:uid="{00000000-0005-0000-0000-0000702C0000}"/>
    <cellStyle name="Comma  - Style2 37" xfId="11416" xr:uid="{00000000-0005-0000-0000-0000712C0000}"/>
    <cellStyle name="Comma  - Style2 38" xfId="11417" xr:uid="{00000000-0005-0000-0000-0000722C0000}"/>
    <cellStyle name="Comma  - Style2 39" xfId="11418" xr:uid="{00000000-0005-0000-0000-0000732C0000}"/>
    <cellStyle name="Comma  - Style2 4" xfId="11419" xr:uid="{00000000-0005-0000-0000-0000742C0000}"/>
    <cellStyle name="Comma  - Style2 40" xfId="11420" xr:uid="{00000000-0005-0000-0000-0000752C0000}"/>
    <cellStyle name="Comma  - Style2 41" xfId="11421" xr:uid="{00000000-0005-0000-0000-0000762C0000}"/>
    <cellStyle name="Comma  - Style2 42" xfId="11422" xr:uid="{00000000-0005-0000-0000-0000772C0000}"/>
    <cellStyle name="Comma  - Style2 43" xfId="11423" xr:uid="{00000000-0005-0000-0000-0000782C0000}"/>
    <cellStyle name="Comma  - Style2 44" xfId="11424" xr:uid="{00000000-0005-0000-0000-0000792C0000}"/>
    <cellStyle name="Comma  - Style2 45" xfId="11425" xr:uid="{00000000-0005-0000-0000-00007A2C0000}"/>
    <cellStyle name="Comma  - Style2 46" xfId="11426" xr:uid="{00000000-0005-0000-0000-00007B2C0000}"/>
    <cellStyle name="Comma  - Style2 47" xfId="11427" xr:uid="{00000000-0005-0000-0000-00007C2C0000}"/>
    <cellStyle name="Comma  - Style2 48" xfId="11428" xr:uid="{00000000-0005-0000-0000-00007D2C0000}"/>
    <cellStyle name="Comma  - Style2 49" xfId="11429" xr:uid="{00000000-0005-0000-0000-00007E2C0000}"/>
    <cellStyle name="Comma  - Style2 5" xfId="11430" xr:uid="{00000000-0005-0000-0000-00007F2C0000}"/>
    <cellStyle name="Comma  - Style2 50" xfId="11431" xr:uid="{00000000-0005-0000-0000-0000802C0000}"/>
    <cellStyle name="Comma  - Style2 51" xfId="11432" xr:uid="{00000000-0005-0000-0000-0000812C0000}"/>
    <cellStyle name="Comma  - Style2 52" xfId="11433" xr:uid="{00000000-0005-0000-0000-0000822C0000}"/>
    <cellStyle name="Comma  - Style2 53" xfId="11434" xr:uid="{00000000-0005-0000-0000-0000832C0000}"/>
    <cellStyle name="Comma  - Style2 54" xfId="11435" xr:uid="{00000000-0005-0000-0000-0000842C0000}"/>
    <cellStyle name="Comma  - Style2 55" xfId="11436" xr:uid="{00000000-0005-0000-0000-0000852C0000}"/>
    <cellStyle name="Comma  - Style2 56" xfId="11437" xr:uid="{00000000-0005-0000-0000-0000862C0000}"/>
    <cellStyle name="Comma  - Style2 57" xfId="11438" xr:uid="{00000000-0005-0000-0000-0000872C0000}"/>
    <cellStyle name="Comma  - Style2 58" xfId="11439" xr:uid="{00000000-0005-0000-0000-0000882C0000}"/>
    <cellStyle name="Comma  - Style2 59" xfId="11440" xr:uid="{00000000-0005-0000-0000-0000892C0000}"/>
    <cellStyle name="Comma  - Style2 6" xfId="11441" xr:uid="{00000000-0005-0000-0000-00008A2C0000}"/>
    <cellStyle name="Comma  - Style2 60" xfId="11442" xr:uid="{00000000-0005-0000-0000-00008B2C0000}"/>
    <cellStyle name="Comma  - Style2 61" xfId="11443" xr:uid="{00000000-0005-0000-0000-00008C2C0000}"/>
    <cellStyle name="Comma  - Style2 62" xfId="11444" xr:uid="{00000000-0005-0000-0000-00008D2C0000}"/>
    <cellStyle name="Comma  - Style2 63" xfId="11445" xr:uid="{00000000-0005-0000-0000-00008E2C0000}"/>
    <cellStyle name="Comma  - Style2 64" xfId="11446" xr:uid="{00000000-0005-0000-0000-00008F2C0000}"/>
    <cellStyle name="Comma  - Style2 65" xfId="11447" xr:uid="{00000000-0005-0000-0000-0000902C0000}"/>
    <cellStyle name="Comma  - Style2 66" xfId="11448" xr:uid="{00000000-0005-0000-0000-0000912C0000}"/>
    <cellStyle name="Comma  - Style2 67" xfId="11449" xr:uid="{00000000-0005-0000-0000-0000922C0000}"/>
    <cellStyle name="Comma  - Style2 68" xfId="11450" xr:uid="{00000000-0005-0000-0000-0000932C0000}"/>
    <cellStyle name="Comma  - Style2 69" xfId="11451" xr:uid="{00000000-0005-0000-0000-0000942C0000}"/>
    <cellStyle name="Comma  - Style2 7" xfId="11452" xr:uid="{00000000-0005-0000-0000-0000952C0000}"/>
    <cellStyle name="Comma  - Style2 70" xfId="11453" xr:uid="{00000000-0005-0000-0000-0000962C0000}"/>
    <cellStyle name="Comma  - Style2 71" xfId="11454" xr:uid="{00000000-0005-0000-0000-0000972C0000}"/>
    <cellStyle name="Comma  - Style2 72" xfId="11455" xr:uid="{00000000-0005-0000-0000-0000982C0000}"/>
    <cellStyle name="Comma  - Style2 73" xfId="11456" xr:uid="{00000000-0005-0000-0000-0000992C0000}"/>
    <cellStyle name="Comma  - Style2 74" xfId="11457" xr:uid="{00000000-0005-0000-0000-00009A2C0000}"/>
    <cellStyle name="Comma  - Style2 75" xfId="11458" xr:uid="{00000000-0005-0000-0000-00009B2C0000}"/>
    <cellStyle name="Comma  - Style2 76" xfId="11459" xr:uid="{00000000-0005-0000-0000-00009C2C0000}"/>
    <cellStyle name="Comma  - Style2 77" xfId="11460" xr:uid="{00000000-0005-0000-0000-00009D2C0000}"/>
    <cellStyle name="Comma  - Style2 78" xfId="11461" xr:uid="{00000000-0005-0000-0000-00009E2C0000}"/>
    <cellStyle name="Comma  - Style2 79" xfId="11462" xr:uid="{00000000-0005-0000-0000-00009F2C0000}"/>
    <cellStyle name="Comma  - Style2 8" xfId="11463" xr:uid="{00000000-0005-0000-0000-0000A02C0000}"/>
    <cellStyle name="Comma  - Style2 80" xfId="11464" xr:uid="{00000000-0005-0000-0000-0000A12C0000}"/>
    <cellStyle name="Comma  - Style2 81" xfId="11465" xr:uid="{00000000-0005-0000-0000-0000A22C0000}"/>
    <cellStyle name="Comma  - Style2 81 2" xfId="11466" xr:uid="{00000000-0005-0000-0000-0000A32C0000}"/>
    <cellStyle name="Comma  - Style2 82" xfId="11467" xr:uid="{00000000-0005-0000-0000-0000A42C0000}"/>
    <cellStyle name="Comma  - Style2 83" xfId="11468" xr:uid="{00000000-0005-0000-0000-0000A52C0000}"/>
    <cellStyle name="Comma  - Style2 84" xfId="11469" xr:uid="{00000000-0005-0000-0000-0000A62C0000}"/>
    <cellStyle name="Comma  - Style2 85" xfId="11470" xr:uid="{00000000-0005-0000-0000-0000A72C0000}"/>
    <cellStyle name="Comma  - Style2 9" xfId="11471" xr:uid="{00000000-0005-0000-0000-0000A82C0000}"/>
    <cellStyle name="Comma  - Style3" xfId="11472" xr:uid="{00000000-0005-0000-0000-0000A92C0000}"/>
    <cellStyle name="Comma  - Style3 10" xfId="11473" xr:uid="{00000000-0005-0000-0000-0000AA2C0000}"/>
    <cellStyle name="Comma  - Style3 11" xfId="11474" xr:uid="{00000000-0005-0000-0000-0000AB2C0000}"/>
    <cellStyle name="Comma  - Style3 12" xfId="11475" xr:uid="{00000000-0005-0000-0000-0000AC2C0000}"/>
    <cellStyle name="Comma  - Style3 13" xfId="11476" xr:uid="{00000000-0005-0000-0000-0000AD2C0000}"/>
    <cellStyle name="Comma  - Style3 14" xfId="11477" xr:uid="{00000000-0005-0000-0000-0000AE2C0000}"/>
    <cellStyle name="Comma  - Style3 15" xfId="11478" xr:uid="{00000000-0005-0000-0000-0000AF2C0000}"/>
    <cellStyle name="Comma  - Style3 16" xfId="11479" xr:uid="{00000000-0005-0000-0000-0000B02C0000}"/>
    <cellStyle name="Comma  - Style3 17" xfId="11480" xr:uid="{00000000-0005-0000-0000-0000B12C0000}"/>
    <cellStyle name="Comma  - Style3 18" xfId="11481" xr:uid="{00000000-0005-0000-0000-0000B22C0000}"/>
    <cellStyle name="Comma  - Style3 19" xfId="11482" xr:uid="{00000000-0005-0000-0000-0000B32C0000}"/>
    <cellStyle name="Comma  - Style3 2" xfId="11483" xr:uid="{00000000-0005-0000-0000-0000B42C0000}"/>
    <cellStyle name="Comma  - Style3 20" xfId="11484" xr:uid="{00000000-0005-0000-0000-0000B52C0000}"/>
    <cellStyle name="Comma  - Style3 21" xfId="11485" xr:uid="{00000000-0005-0000-0000-0000B62C0000}"/>
    <cellStyle name="Comma  - Style3 22" xfId="11486" xr:uid="{00000000-0005-0000-0000-0000B72C0000}"/>
    <cellStyle name="Comma  - Style3 23" xfId="11487" xr:uid="{00000000-0005-0000-0000-0000B82C0000}"/>
    <cellStyle name="Comma  - Style3 24" xfId="11488" xr:uid="{00000000-0005-0000-0000-0000B92C0000}"/>
    <cellStyle name="Comma  - Style3 25" xfId="11489" xr:uid="{00000000-0005-0000-0000-0000BA2C0000}"/>
    <cellStyle name="Comma  - Style3 26" xfId="11490" xr:uid="{00000000-0005-0000-0000-0000BB2C0000}"/>
    <cellStyle name="Comma  - Style3 27" xfId="11491" xr:uid="{00000000-0005-0000-0000-0000BC2C0000}"/>
    <cellStyle name="Comma  - Style3 28" xfId="11492" xr:uid="{00000000-0005-0000-0000-0000BD2C0000}"/>
    <cellStyle name="Comma  - Style3 29" xfId="11493" xr:uid="{00000000-0005-0000-0000-0000BE2C0000}"/>
    <cellStyle name="Comma  - Style3 3" xfId="11494" xr:uid="{00000000-0005-0000-0000-0000BF2C0000}"/>
    <cellStyle name="Comma  - Style3 30" xfId="11495" xr:uid="{00000000-0005-0000-0000-0000C02C0000}"/>
    <cellStyle name="Comma  - Style3 31" xfId="11496" xr:uid="{00000000-0005-0000-0000-0000C12C0000}"/>
    <cellStyle name="Comma  - Style3 32" xfId="11497" xr:uid="{00000000-0005-0000-0000-0000C22C0000}"/>
    <cellStyle name="Comma  - Style3 33" xfId="11498" xr:uid="{00000000-0005-0000-0000-0000C32C0000}"/>
    <cellStyle name="Comma  - Style3 34" xfId="11499" xr:uid="{00000000-0005-0000-0000-0000C42C0000}"/>
    <cellStyle name="Comma  - Style3 35" xfId="11500" xr:uid="{00000000-0005-0000-0000-0000C52C0000}"/>
    <cellStyle name="Comma  - Style3 36" xfId="11501" xr:uid="{00000000-0005-0000-0000-0000C62C0000}"/>
    <cellStyle name="Comma  - Style3 37" xfId="11502" xr:uid="{00000000-0005-0000-0000-0000C72C0000}"/>
    <cellStyle name="Comma  - Style3 38" xfId="11503" xr:uid="{00000000-0005-0000-0000-0000C82C0000}"/>
    <cellStyle name="Comma  - Style3 39" xfId="11504" xr:uid="{00000000-0005-0000-0000-0000C92C0000}"/>
    <cellStyle name="Comma  - Style3 4" xfId="11505" xr:uid="{00000000-0005-0000-0000-0000CA2C0000}"/>
    <cellStyle name="Comma  - Style3 40" xfId="11506" xr:uid="{00000000-0005-0000-0000-0000CB2C0000}"/>
    <cellStyle name="Comma  - Style3 41" xfId="11507" xr:uid="{00000000-0005-0000-0000-0000CC2C0000}"/>
    <cellStyle name="Comma  - Style3 42" xfId="11508" xr:uid="{00000000-0005-0000-0000-0000CD2C0000}"/>
    <cellStyle name="Comma  - Style3 43" xfId="11509" xr:uid="{00000000-0005-0000-0000-0000CE2C0000}"/>
    <cellStyle name="Comma  - Style3 44" xfId="11510" xr:uid="{00000000-0005-0000-0000-0000CF2C0000}"/>
    <cellStyle name="Comma  - Style3 45" xfId="11511" xr:uid="{00000000-0005-0000-0000-0000D02C0000}"/>
    <cellStyle name="Comma  - Style3 46" xfId="11512" xr:uid="{00000000-0005-0000-0000-0000D12C0000}"/>
    <cellStyle name="Comma  - Style3 47" xfId="11513" xr:uid="{00000000-0005-0000-0000-0000D22C0000}"/>
    <cellStyle name="Comma  - Style3 48" xfId="11514" xr:uid="{00000000-0005-0000-0000-0000D32C0000}"/>
    <cellStyle name="Comma  - Style3 49" xfId="11515" xr:uid="{00000000-0005-0000-0000-0000D42C0000}"/>
    <cellStyle name="Comma  - Style3 5" xfId="11516" xr:uid="{00000000-0005-0000-0000-0000D52C0000}"/>
    <cellStyle name="Comma  - Style3 50" xfId="11517" xr:uid="{00000000-0005-0000-0000-0000D62C0000}"/>
    <cellStyle name="Comma  - Style3 51" xfId="11518" xr:uid="{00000000-0005-0000-0000-0000D72C0000}"/>
    <cellStyle name="Comma  - Style3 52" xfId="11519" xr:uid="{00000000-0005-0000-0000-0000D82C0000}"/>
    <cellStyle name="Comma  - Style3 53" xfId="11520" xr:uid="{00000000-0005-0000-0000-0000D92C0000}"/>
    <cellStyle name="Comma  - Style3 54" xfId="11521" xr:uid="{00000000-0005-0000-0000-0000DA2C0000}"/>
    <cellStyle name="Comma  - Style3 55" xfId="11522" xr:uid="{00000000-0005-0000-0000-0000DB2C0000}"/>
    <cellStyle name="Comma  - Style3 56" xfId="11523" xr:uid="{00000000-0005-0000-0000-0000DC2C0000}"/>
    <cellStyle name="Comma  - Style3 57" xfId="11524" xr:uid="{00000000-0005-0000-0000-0000DD2C0000}"/>
    <cellStyle name="Comma  - Style3 58" xfId="11525" xr:uid="{00000000-0005-0000-0000-0000DE2C0000}"/>
    <cellStyle name="Comma  - Style3 59" xfId="11526" xr:uid="{00000000-0005-0000-0000-0000DF2C0000}"/>
    <cellStyle name="Comma  - Style3 6" xfId="11527" xr:uid="{00000000-0005-0000-0000-0000E02C0000}"/>
    <cellStyle name="Comma  - Style3 60" xfId="11528" xr:uid="{00000000-0005-0000-0000-0000E12C0000}"/>
    <cellStyle name="Comma  - Style3 61" xfId="11529" xr:uid="{00000000-0005-0000-0000-0000E22C0000}"/>
    <cellStyle name="Comma  - Style3 62" xfId="11530" xr:uid="{00000000-0005-0000-0000-0000E32C0000}"/>
    <cellStyle name="Comma  - Style3 63" xfId="11531" xr:uid="{00000000-0005-0000-0000-0000E42C0000}"/>
    <cellStyle name="Comma  - Style3 64" xfId="11532" xr:uid="{00000000-0005-0000-0000-0000E52C0000}"/>
    <cellStyle name="Comma  - Style3 65" xfId="11533" xr:uid="{00000000-0005-0000-0000-0000E62C0000}"/>
    <cellStyle name="Comma  - Style3 66" xfId="11534" xr:uid="{00000000-0005-0000-0000-0000E72C0000}"/>
    <cellStyle name="Comma  - Style3 67" xfId="11535" xr:uid="{00000000-0005-0000-0000-0000E82C0000}"/>
    <cellStyle name="Comma  - Style3 68" xfId="11536" xr:uid="{00000000-0005-0000-0000-0000E92C0000}"/>
    <cellStyle name="Comma  - Style3 69" xfId="11537" xr:uid="{00000000-0005-0000-0000-0000EA2C0000}"/>
    <cellStyle name="Comma  - Style3 7" xfId="11538" xr:uid="{00000000-0005-0000-0000-0000EB2C0000}"/>
    <cellStyle name="Comma  - Style3 70" xfId="11539" xr:uid="{00000000-0005-0000-0000-0000EC2C0000}"/>
    <cellStyle name="Comma  - Style3 71" xfId="11540" xr:uid="{00000000-0005-0000-0000-0000ED2C0000}"/>
    <cellStyle name="Comma  - Style3 72" xfId="11541" xr:uid="{00000000-0005-0000-0000-0000EE2C0000}"/>
    <cellStyle name="Comma  - Style3 73" xfId="11542" xr:uid="{00000000-0005-0000-0000-0000EF2C0000}"/>
    <cellStyle name="Comma  - Style3 74" xfId="11543" xr:uid="{00000000-0005-0000-0000-0000F02C0000}"/>
    <cellStyle name="Comma  - Style3 75" xfId="11544" xr:uid="{00000000-0005-0000-0000-0000F12C0000}"/>
    <cellStyle name="Comma  - Style3 76" xfId="11545" xr:uid="{00000000-0005-0000-0000-0000F22C0000}"/>
    <cellStyle name="Comma  - Style3 77" xfId="11546" xr:uid="{00000000-0005-0000-0000-0000F32C0000}"/>
    <cellStyle name="Comma  - Style3 78" xfId="11547" xr:uid="{00000000-0005-0000-0000-0000F42C0000}"/>
    <cellStyle name="Comma  - Style3 79" xfId="11548" xr:uid="{00000000-0005-0000-0000-0000F52C0000}"/>
    <cellStyle name="Comma  - Style3 8" xfId="11549" xr:uid="{00000000-0005-0000-0000-0000F62C0000}"/>
    <cellStyle name="Comma  - Style3 80" xfId="11550" xr:uid="{00000000-0005-0000-0000-0000F72C0000}"/>
    <cellStyle name="Comma  - Style3 81" xfId="11551" xr:uid="{00000000-0005-0000-0000-0000F82C0000}"/>
    <cellStyle name="Comma  - Style3 81 2" xfId="11552" xr:uid="{00000000-0005-0000-0000-0000F92C0000}"/>
    <cellStyle name="Comma  - Style3 82" xfId="11553" xr:uid="{00000000-0005-0000-0000-0000FA2C0000}"/>
    <cellStyle name="Comma  - Style3 83" xfId="11554" xr:uid="{00000000-0005-0000-0000-0000FB2C0000}"/>
    <cellStyle name="Comma  - Style3 84" xfId="11555" xr:uid="{00000000-0005-0000-0000-0000FC2C0000}"/>
    <cellStyle name="Comma  - Style3 85" xfId="11556" xr:uid="{00000000-0005-0000-0000-0000FD2C0000}"/>
    <cellStyle name="Comma  - Style3 9" xfId="11557" xr:uid="{00000000-0005-0000-0000-0000FE2C0000}"/>
    <cellStyle name="Comma  - Style4" xfId="11558" xr:uid="{00000000-0005-0000-0000-0000FF2C0000}"/>
    <cellStyle name="Comma  - Style4 10" xfId="11559" xr:uid="{00000000-0005-0000-0000-0000002D0000}"/>
    <cellStyle name="Comma  - Style4 11" xfId="11560" xr:uid="{00000000-0005-0000-0000-0000012D0000}"/>
    <cellStyle name="Comma  - Style4 12" xfId="11561" xr:uid="{00000000-0005-0000-0000-0000022D0000}"/>
    <cellStyle name="Comma  - Style4 13" xfId="11562" xr:uid="{00000000-0005-0000-0000-0000032D0000}"/>
    <cellStyle name="Comma  - Style4 14" xfId="11563" xr:uid="{00000000-0005-0000-0000-0000042D0000}"/>
    <cellStyle name="Comma  - Style4 15" xfId="11564" xr:uid="{00000000-0005-0000-0000-0000052D0000}"/>
    <cellStyle name="Comma  - Style4 16" xfId="11565" xr:uid="{00000000-0005-0000-0000-0000062D0000}"/>
    <cellStyle name="Comma  - Style4 17" xfId="11566" xr:uid="{00000000-0005-0000-0000-0000072D0000}"/>
    <cellStyle name="Comma  - Style4 18" xfId="11567" xr:uid="{00000000-0005-0000-0000-0000082D0000}"/>
    <cellStyle name="Comma  - Style4 19" xfId="11568" xr:uid="{00000000-0005-0000-0000-0000092D0000}"/>
    <cellStyle name="Comma  - Style4 2" xfId="11569" xr:uid="{00000000-0005-0000-0000-00000A2D0000}"/>
    <cellStyle name="Comma  - Style4 20" xfId="11570" xr:uid="{00000000-0005-0000-0000-00000B2D0000}"/>
    <cellStyle name="Comma  - Style4 21" xfId="11571" xr:uid="{00000000-0005-0000-0000-00000C2D0000}"/>
    <cellStyle name="Comma  - Style4 22" xfId="11572" xr:uid="{00000000-0005-0000-0000-00000D2D0000}"/>
    <cellStyle name="Comma  - Style4 23" xfId="11573" xr:uid="{00000000-0005-0000-0000-00000E2D0000}"/>
    <cellStyle name="Comma  - Style4 24" xfId="11574" xr:uid="{00000000-0005-0000-0000-00000F2D0000}"/>
    <cellStyle name="Comma  - Style4 25" xfId="11575" xr:uid="{00000000-0005-0000-0000-0000102D0000}"/>
    <cellStyle name="Comma  - Style4 26" xfId="11576" xr:uid="{00000000-0005-0000-0000-0000112D0000}"/>
    <cellStyle name="Comma  - Style4 27" xfId="11577" xr:uid="{00000000-0005-0000-0000-0000122D0000}"/>
    <cellStyle name="Comma  - Style4 28" xfId="11578" xr:uid="{00000000-0005-0000-0000-0000132D0000}"/>
    <cellStyle name="Comma  - Style4 29" xfId="11579" xr:uid="{00000000-0005-0000-0000-0000142D0000}"/>
    <cellStyle name="Comma  - Style4 3" xfId="11580" xr:uid="{00000000-0005-0000-0000-0000152D0000}"/>
    <cellStyle name="Comma  - Style4 30" xfId="11581" xr:uid="{00000000-0005-0000-0000-0000162D0000}"/>
    <cellStyle name="Comma  - Style4 31" xfId="11582" xr:uid="{00000000-0005-0000-0000-0000172D0000}"/>
    <cellStyle name="Comma  - Style4 32" xfId="11583" xr:uid="{00000000-0005-0000-0000-0000182D0000}"/>
    <cellStyle name="Comma  - Style4 33" xfId="11584" xr:uid="{00000000-0005-0000-0000-0000192D0000}"/>
    <cellStyle name="Comma  - Style4 34" xfId="11585" xr:uid="{00000000-0005-0000-0000-00001A2D0000}"/>
    <cellStyle name="Comma  - Style4 35" xfId="11586" xr:uid="{00000000-0005-0000-0000-00001B2D0000}"/>
    <cellStyle name="Comma  - Style4 36" xfId="11587" xr:uid="{00000000-0005-0000-0000-00001C2D0000}"/>
    <cellStyle name="Comma  - Style4 37" xfId="11588" xr:uid="{00000000-0005-0000-0000-00001D2D0000}"/>
    <cellStyle name="Comma  - Style4 38" xfId="11589" xr:uid="{00000000-0005-0000-0000-00001E2D0000}"/>
    <cellStyle name="Comma  - Style4 39" xfId="11590" xr:uid="{00000000-0005-0000-0000-00001F2D0000}"/>
    <cellStyle name="Comma  - Style4 4" xfId="11591" xr:uid="{00000000-0005-0000-0000-0000202D0000}"/>
    <cellStyle name="Comma  - Style4 40" xfId="11592" xr:uid="{00000000-0005-0000-0000-0000212D0000}"/>
    <cellStyle name="Comma  - Style4 41" xfId="11593" xr:uid="{00000000-0005-0000-0000-0000222D0000}"/>
    <cellStyle name="Comma  - Style4 42" xfId="11594" xr:uid="{00000000-0005-0000-0000-0000232D0000}"/>
    <cellStyle name="Comma  - Style4 43" xfId="11595" xr:uid="{00000000-0005-0000-0000-0000242D0000}"/>
    <cellStyle name="Comma  - Style4 44" xfId="11596" xr:uid="{00000000-0005-0000-0000-0000252D0000}"/>
    <cellStyle name="Comma  - Style4 45" xfId="11597" xr:uid="{00000000-0005-0000-0000-0000262D0000}"/>
    <cellStyle name="Comma  - Style4 46" xfId="11598" xr:uid="{00000000-0005-0000-0000-0000272D0000}"/>
    <cellStyle name="Comma  - Style4 47" xfId="11599" xr:uid="{00000000-0005-0000-0000-0000282D0000}"/>
    <cellStyle name="Comma  - Style4 48" xfId="11600" xr:uid="{00000000-0005-0000-0000-0000292D0000}"/>
    <cellStyle name="Comma  - Style4 49" xfId="11601" xr:uid="{00000000-0005-0000-0000-00002A2D0000}"/>
    <cellStyle name="Comma  - Style4 5" xfId="11602" xr:uid="{00000000-0005-0000-0000-00002B2D0000}"/>
    <cellStyle name="Comma  - Style4 50" xfId="11603" xr:uid="{00000000-0005-0000-0000-00002C2D0000}"/>
    <cellStyle name="Comma  - Style4 51" xfId="11604" xr:uid="{00000000-0005-0000-0000-00002D2D0000}"/>
    <cellStyle name="Comma  - Style4 52" xfId="11605" xr:uid="{00000000-0005-0000-0000-00002E2D0000}"/>
    <cellStyle name="Comma  - Style4 53" xfId="11606" xr:uid="{00000000-0005-0000-0000-00002F2D0000}"/>
    <cellStyle name="Comma  - Style4 54" xfId="11607" xr:uid="{00000000-0005-0000-0000-0000302D0000}"/>
    <cellStyle name="Comma  - Style4 55" xfId="11608" xr:uid="{00000000-0005-0000-0000-0000312D0000}"/>
    <cellStyle name="Comma  - Style4 56" xfId="11609" xr:uid="{00000000-0005-0000-0000-0000322D0000}"/>
    <cellStyle name="Comma  - Style4 57" xfId="11610" xr:uid="{00000000-0005-0000-0000-0000332D0000}"/>
    <cellStyle name="Comma  - Style4 58" xfId="11611" xr:uid="{00000000-0005-0000-0000-0000342D0000}"/>
    <cellStyle name="Comma  - Style4 59" xfId="11612" xr:uid="{00000000-0005-0000-0000-0000352D0000}"/>
    <cellStyle name="Comma  - Style4 6" xfId="11613" xr:uid="{00000000-0005-0000-0000-0000362D0000}"/>
    <cellStyle name="Comma  - Style4 60" xfId="11614" xr:uid="{00000000-0005-0000-0000-0000372D0000}"/>
    <cellStyle name="Comma  - Style4 61" xfId="11615" xr:uid="{00000000-0005-0000-0000-0000382D0000}"/>
    <cellStyle name="Comma  - Style4 62" xfId="11616" xr:uid="{00000000-0005-0000-0000-0000392D0000}"/>
    <cellStyle name="Comma  - Style4 63" xfId="11617" xr:uid="{00000000-0005-0000-0000-00003A2D0000}"/>
    <cellStyle name="Comma  - Style4 64" xfId="11618" xr:uid="{00000000-0005-0000-0000-00003B2D0000}"/>
    <cellStyle name="Comma  - Style4 65" xfId="11619" xr:uid="{00000000-0005-0000-0000-00003C2D0000}"/>
    <cellStyle name="Comma  - Style4 66" xfId="11620" xr:uid="{00000000-0005-0000-0000-00003D2D0000}"/>
    <cellStyle name="Comma  - Style4 67" xfId="11621" xr:uid="{00000000-0005-0000-0000-00003E2D0000}"/>
    <cellStyle name="Comma  - Style4 68" xfId="11622" xr:uid="{00000000-0005-0000-0000-00003F2D0000}"/>
    <cellStyle name="Comma  - Style4 69" xfId="11623" xr:uid="{00000000-0005-0000-0000-0000402D0000}"/>
    <cellStyle name="Comma  - Style4 7" xfId="11624" xr:uid="{00000000-0005-0000-0000-0000412D0000}"/>
    <cellStyle name="Comma  - Style4 70" xfId="11625" xr:uid="{00000000-0005-0000-0000-0000422D0000}"/>
    <cellStyle name="Comma  - Style4 71" xfId="11626" xr:uid="{00000000-0005-0000-0000-0000432D0000}"/>
    <cellStyle name="Comma  - Style4 72" xfId="11627" xr:uid="{00000000-0005-0000-0000-0000442D0000}"/>
    <cellStyle name="Comma  - Style4 73" xfId="11628" xr:uid="{00000000-0005-0000-0000-0000452D0000}"/>
    <cellStyle name="Comma  - Style4 74" xfId="11629" xr:uid="{00000000-0005-0000-0000-0000462D0000}"/>
    <cellStyle name="Comma  - Style4 75" xfId="11630" xr:uid="{00000000-0005-0000-0000-0000472D0000}"/>
    <cellStyle name="Comma  - Style4 76" xfId="11631" xr:uid="{00000000-0005-0000-0000-0000482D0000}"/>
    <cellStyle name="Comma  - Style4 77" xfId="11632" xr:uid="{00000000-0005-0000-0000-0000492D0000}"/>
    <cellStyle name="Comma  - Style4 78" xfId="11633" xr:uid="{00000000-0005-0000-0000-00004A2D0000}"/>
    <cellStyle name="Comma  - Style4 79" xfId="11634" xr:uid="{00000000-0005-0000-0000-00004B2D0000}"/>
    <cellStyle name="Comma  - Style4 8" xfId="11635" xr:uid="{00000000-0005-0000-0000-00004C2D0000}"/>
    <cellStyle name="Comma  - Style4 80" xfId="11636" xr:uid="{00000000-0005-0000-0000-00004D2D0000}"/>
    <cellStyle name="Comma  - Style4 81" xfId="11637" xr:uid="{00000000-0005-0000-0000-00004E2D0000}"/>
    <cellStyle name="Comma  - Style4 81 2" xfId="11638" xr:uid="{00000000-0005-0000-0000-00004F2D0000}"/>
    <cellStyle name="Comma  - Style4 82" xfId="11639" xr:uid="{00000000-0005-0000-0000-0000502D0000}"/>
    <cellStyle name="Comma  - Style4 83" xfId="11640" xr:uid="{00000000-0005-0000-0000-0000512D0000}"/>
    <cellStyle name="Comma  - Style4 84" xfId="11641" xr:uid="{00000000-0005-0000-0000-0000522D0000}"/>
    <cellStyle name="Comma  - Style4 85" xfId="11642" xr:uid="{00000000-0005-0000-0000-0000532D0000}"/>
    <cellStyle name="Comma  - Style4 9" xfId="11643" xr:uid="{00000000-0005-0000-0000-0000542D0000}"/>
    <cellStyle name="Comma  - Style5" xfId="11644" xr:uid="{00000000-0005-0000-0000-0000552D0000}"/>
    <cellStyle name="Comma  - Style5 10" xfId="11645" xr:uid="{00000000-0005-0000-0000-0000562D0000}"/>
    <cellStyle name="Comma  - Style5 11" xfId="11646" xr:uid="{00000000-0005-0000-0000-0000572D0000}"/>
    <cellStyle name="Comma  - Style5 12" xfId="11647" xr:uid="{00000000-0005-0000-0000-0000582D0000}"/>
    <cellStyle name="Comma  - Style5 13" xfId="11648" xr:uid="{00000000-0005-0000-0000-0000592D0000}"/>
    <cellStyle name="Comma  - Style5 14" xfId="11649" xr:uid="{00000000-0005-0000-0000-00005A2D0000}"/>
    <cellStyle name="Comma  - Style5 15" xfId="11650" xr:uid="{00000000-0005-0000-0000-00005B2D0000}"/>
    <cellStyle name="Comma  - Style5 16" xfId="11651" xr:uid="{00000000-0005-0000-0000-00005C2D0000}"/>
    <cellStyle name="Comma  - Style5 17" xfId="11652" xr:uid="{00000000-0005-0000-0000-00005D2D0000}"/>
    <cellStyle name="Comma  - Style5 18" xfId="11653" xr:uid="{00000000-0005-0000-0000-00005E2D0000}"/>
    <cellStyle name="Comma  - Style5 19" xfId="11654" xr:uid="{00000000-0005-0000-0000-00005F2D0000}"/>
    <cellStyle name="Comma  - Style5 2" xfId="11655" xr:uid="{00000000-0005-0000-0000-0000602D0000}"/>
    <cellStyle name="Comma  - Style5 20" xfId="11656" xr:uid="{00000000-0005-0000-0000-0000612D0000}"/>
    <cellStyle name="Comma  - Style5 21" xfId="11657" xr:uid="{00000000-0005-0000-0000-0000622D0000}"/>
    <cellStyle name="Comma  - Style5 22" xfId="11658" xr:uid="{00000000-0005-0000-0000-0000632D0000}"/>
    <cellStyle name="Comma  - Style5 23" xfId="11659" xr:uid="{00000000-0005-0000-0000-0000642D0000}"/>
    <cellStyle name="Comma  - Style5 24" xfId="11660" xr:uid="{00000000-0005-0000-0000-0000652D0000}"/>
    <cellStyle name="Comma  - Style5 25" xfId="11661" xr:uid="{00000000-0005-0000-0000-0000662D0000}"/>
    <cellStyle name="Comma  - Style5 26" xfId="11662" xr:uid="{00000000-0005-0000-0000-0000672D0000}"/>
    <cellStyle name="Comma  - Style5 27" xfId="11663" xr:uid="{00000000-0005-0000-0000-0000682D0000}"/>
    <cellStyle name="Comma  - Style5 28" xfId="11664" xr:uid="{00000000-0005-0000-0000-0000692D0000}"/>
    <cellStyle name="Comma  - Style5 29" xfId="11665" xr:uid="{00000000-0005-0000-0000-00006A2D0000}"/>
    <cellStyle name="Comma  - Style5 3" xfId="11666" xr:uid="{00000000-0005-0000-0000-00006B2D0000}"/>
    <cellStyle name="Comma  - Style5 30" xfId="11667" xr:uid="{00000000-0005-0000-0000-00006C2D0000}"/>
    <cellStyle name="Comma  - Style5 31" xfId="11668" xr:uid="{00000000-0005-0000-0000-00006D2D0000}"/>
    <cellStyle name="Comma  - Style5 32" xfId="11669" xr:uid="{00000000-0005-0000-0000-00006E2D0000}"/>
    <cellStyle name="Comma  - Style5 33" xfId="11670" xr:uid="{00000000-0005-0000-0000-00006F2D0000}"/>
    <cellStyle name="Comma  - Style5 34" xfId="11671" xr:uid="{00000000-0005-0000-0000-0000702D0000}"/>
    <cellStyle name="Comma  - Style5 35" xfId="11672" xr:uid="{00000000-0005-0000-0000-0000712D0000}"/>
    <cellStyle name="Comma  - Style5 36" xfId="11673" xr:uid="{00000000-0005-0000-0000-0000722D0000}"/>
    <cellStyle name="Comma  - Style5 37" xfId="11674" xr:uid="{00000000-0005-0000-0000-0000732D0000}"/>
    <cellStyle name="Comma  - Style5 38" xfId="11675" xr:uid="{00000000-0005-0000-0000-0000742D0000}"/>
    <cellStyle name="Comma  - Style5 39" xfId="11676" xr:uid="{00000000-0005-0000-0000-0000752D0000}"/>
    <cellStyle name="Comma  - Style5 4" xfId="11677" xr:uid="{00000000-0005-0000-0000-0000762D0000}"/>
    <cellStyle name="Comma  - Style5 40" xfId="11678" xr:uid="{00000000-0005-0000-0000-0000772D0000}"/>
    <cellStyle name="Comma  - Style5 41" xfId="11679" xr:uid="{00000000-0005-0000-0000-0000782D0000}"/>
    <cellStyle name="Comma  - Style5 42" xfId="11680" xr:uid="{00000000-0005-0000-0000-0000792D0000}"/>
    <cellStyle name="Comma  - Style5 43" xfId="11681" xr:uid="{00000000-0005-0000-0000-00007A2D0000}"/>
    <cellStyle name="Comma  - Style5 44" xfId="11682" xr:uid="{00000000-0005-0000-0000-00007B2D0000}"/>
    <cellStyle name="Comma  - Style5 45" xfId="11683" xr:uid="{00000000-0005-0000-0000-00007C2D0000}"/>
    <cellStyle name="Comma  - Style5 46" xfId="11684" xr:uid="{00000000-0005-0000-0000-00007D2D0000}"/>
    <cellStyle name="Comma  - Style5 47" xfId="11685" xr:uid="{00000000-0005-0000-0000-00007E2D0000}"/>
    <cellStyle name="Comma  - Style5 48" xfId="11686" xr:uid="{00000000-0005-0000-0000-00007F2D0000}"/>
    <cellStyle name="Comma  - Style5 49" xfId="11687" xr:uid="{00000000-0005-0000-0000-0000802D0000}"/>
    <cellStyle name="Comma  - Style5 5" xfId="11688" xr:uid="{00000000-0005-0000-0000-0000812D0000}"/>
    <cellStyle name="Comma  - Style5 50" xfId="11689" xr:uid="{00000000-0005-0000-0000-0000822D0000}"/>
    <cellStyle name="Comma  - Style5 51" xfId="11690" xr:uid="{00000000-0005-0000-0000-0000832D0000}"/>
    <cellStyle name="Comma  - Style5 52" xfId="11691" xr:uid="{00000000-0005-0000-0000-0000842D0000}"/>
    <cellStyle name="Comma  - Style5 53" xfId="11692" xr:uid="{00000000-0005-0000-0000-0000852D0000}"/>
    <cellStyle name="Comma  - Style5 54" xfId="11693" xr:uid="{00000000-0005-0000-0000-0000862D0000}"/>
    <cellStyle name="Comma  - Style5 55" xfId="11694" xr:uid="{00000000-0005-0000-0000-0000872D0000}"/>
    <cellStyle name="Comma  - Style5 56" xfId="11695" xr:uid="{00000000-0005-0000-0000-0000882D0000}"/>
    <cellStyle name="Comma  - Style5 57" xfId="11696" xr:uid="{00000000-0005-0000-0000-0000892D0000}"/>
    <cellStyle name="Comma  - Style5 58" xfId="11697" xr:uid="{00000000-0005-0000-0000-00008A2D0000}"/>
    <cellStyle name="Comma  - Style5 59" xfId="11698" xr:uid="{00000000-0005-0000-0000-00008B2D0000}"/>
    <cellStyle name="Comma  - Style5 6" xfId="11699" xr:uid="{00000000-0005-0000-0000-00008C2D0000}"/>
    <cellStyle name="Comma  - Style5 60" xfId="11700" xr:uid="{00000000-0005-0000-0000-00008D2D0000}"/>
    <cellStyle name="Comma  - Style5 61" xfId="11701" xr:uid="{00000000-0005-0000-0000-00008E2D0000}"/>
    <cellStyle name="Comma  - Style5 62" xfId="11702" xr:uid="{00000000-0005-0000-0000-00008F2D0000}"/>
    <cellStyle name="Comma  - Style5 63" xfId="11703" xr:uid="{00000000-0005-0000-0000-0000902D0000}"/>
    <cellStyle name="Comma  - Style5 64" xfId="11704" xr:uid="{00000000-0005-0000-0000-0000912D0000}"/>
    <cellStyle name="Comma  - Style5 65" xfId="11705" xr:uid="{00000000-0005-0000-0000-0000922D0000}"/>
    <cellStyle name="Comma  - Style5 66" xfId="11706" xr:uid="{00000000-0005-0000-0000-0000932D0000}"/>
    <cellStyle name="Comma  - Style5 67" xfId="11707" xr:uid="{00000000-0005-0000-0000-0000942D0000}"/>
    <cellStyle name="Comma  - Style5 68" xfId="11708" xr:uid="{00000000-0005-0000-0000-0000952D0000}"/>
    <cellStyle name="Comma  - Style5 69" xfId="11709" xr:uid="{00000000-0005-0000-0000-0000962D0000}"/>
    <cellStyle name="Comma  - Style5 7" xfId="11710" xr:uid="{00000000-0005-0000-0000-0000972D0000}"/>
    <cellStyle name="Comma  - Style5 70" xfId="11711" xr:uid="{00000000-0005-0000-0000-0000982D0000}"/>
    <cellStyle name="Comma  - Style5 71" xfId="11712" xr:uid="{00000000-0005-0000-0000-0000992D0000}"/>
    <cellStyle name="Comma  - Style5 72" xfId="11713" xr:uid="{00000000-0005-0000-0000-00009A2D0000}"/>
    <cellStyle name="Comma  - Style5 73" xfId="11714" xr:uid="{00000000-0005-0000-0000-00009B2D0000}"/>
    <cellStyle name="Comma  - Style5 74" xfId="11715" xr:uid="{00000000-0005-0000-0000-00009C2D0000}"/>
    <cellStyle name="Comma  - Style5 75" xfId="11716" xr:uid="{00000000-0005-0000-0000-00009D2D0000}"/>
    <cellStyle name="Comma  - Style5 76" xfId="11717" xr:uid="{00000000-0005-0000-0000-00009E2D0000}"/>
    <cellStyle name="Comma  - Style5 77" xfId="11718" xr:uid="{00000000-0005-0000-0000-00009F2D0000}"/>
    <cellStyle name="Comma  - Style5 78" xfId="11719" xr:uid="{00000000-0005-0000-0000-0000A02D0000}"/>
    <cellStyle name="Comma  - Style5 79" xfId="11720" xr:uid="{00000000-0005-0000-0000-0000A12D0000}"/>
    <cellStyle name="Comma  - Style5 8" xfId="11721" xr:uid="{00000000-0005-0000-0000-0000A22D0000}"/>
    <cellStyle name="Comma  - Style5 80" xfId="11722" xr:uid="{00000000-0005-0000-0000-0000A32D0000}"/>
    <cellStyle name="Comma  - Style5 81" xfId="11723" xr:uid="{00000000-0005-0000-0000-0000A42D0000}"/>
    <cellStyle name="Comma  - Style5 81 2" xfId="11724" xr:uid="{00000000-0005-0000-0000-0000A52D0000}"/>
    <cellStyle name="Comma  - Style5 82" xfId="11725" xr:uid="{00000000-0005-0000-0000-0000A62D0000}"/>
    <cellStyle name="Comma  - Style5 83" xfId="11726" xr:uid="{00000000-0005-0000-0000-0000A72D0000}"/>
    <cellStyle name="Comma  - Style5 84" xfId="11727" xr:uid="{00000000-0005-0000-0000-0000A82D0000}"/>
    <cellStyle name="Comma  - Style5 85" xfId="11728" xr:uid="{00000000-0005-0000-0000-0000A92D0000}"/>
    <cellStyle name="Comma  - Style5 9" xfId="11729" xr:uid="{00000000-0005-0000-0000-0000AA2D0000}"/>
    <cellStyle name="Comma  - Style6" xfId="11730" xr:uid="{00000000-0005-0000-0000-0000AB2D0000}"/>
    <cellStyle name="Comma  - Style6 10" xfId="11731" xr:uid="{00000000-0005-0000-0000-0000AC2D0000}"/>
    <cellStyle name="Comma  - Style6 11" xfId="11732" xr:uid="{00000000-0005-0000-0000-0000AD2D0000}"/>
    <cellStyle name="Comma  - Style6 12" xfId="11733" xr:uid="{00000000-0005-0000-0000-0000AE2D0000}"/>
    <cellStyle name="Comma  - Style6 13" xfId="11734" xr:uid="{00000000-0005-0000-0000-0000AF2D0000}"/>
    <cellStyle name="Comma  - Style6 14" xfId="11735" xr:uid="{00000000-0005-0000-0000-0000B02D0000}"/>
    <cellStyle name="Comma  - Style6 15" xfId="11736" xr:uid="{00000000-0005-0000-0000-0000B12D0000}"/>
    <cellStyle name="Comma  - Style6 16" xfId="11737" xr:uid="{00000000-0005-0000-0000-0000B22D0000}"/>
    <cellStyle name="Comma  - Style6 17" xfId="11738" xr:uid="{00000000-0005-0000-0000-0000B32D0000}"/>
    <cellStyle name="Comma  - Style6 18" xfId="11739" xr:uid="{00000000-0005-0000-0000-0000B42D0000}"/>
    <cellStyle name="Comma  - Style6 19" xfId="11740" xr:uid="{00000000-0005-0000-0000-0000B52D0000}"/>
    <cellStyle name="Comma  - Style6 2" xfId="11741" xr:uid="{00000000-0005-0000-0000-0000B62D0000}"/>
    <cellStyle name="Comma  - Style6 20" xfId="11742" xr:uid="{00000000-0005-0000-0000-0000B72D0000}"/>
    <cellStyle name="Comma  - Style6 21" xfId="11743" xr:uid="{00000000-0005-0000-0000-0000B82D0000}"/>
    <cellStyle name="Comma  - Style6 22" xfId="11744" xr:uid="{00000000-0005-0000-0000-0000B92D0000}"/>
    <cellStyle name="Comma  - Style6 23" xfId="11745" xr:uid="{00000000-0005-0000-0000-0000BA2D0000}"/>
    <cellStyle name="Comma  - Style6 24" xfId="11746" xr:uid="{00000000-0005-0000-0000-0000BB2D0000}"/>
    <cellStyle name="Comma  - Style6 25" xfId="11747" xr:uid="{00000000-0005-0000-0000-0000BC2D0000}"/>
    <cellStyle name="Comma  - Style6 26" xfId="11748" xr:uid="{00000000-0005-0000-0000-0000BD2D0000}"/>
    <cellStyle name="Comma  - Style6 27" xfId="11749" xr:uid="{00000000-0005-0000-0000-0000BE2D0000}"/>
    <cellStyle name="Comma  - Style6 28" xfId="11750" xr:uid="{00000000-0005-0000-0000-0000BF2D0000}"/>
    <cellStyle name="Comma  - Style6 29" xfId="11751" xr:uid="{00000000-0005-0000-0000-0000C02D0000}"/>
    <cellStyle name="Comma  - Style6 3" xfId="11752" xr:uid="{00000000-0005-0000-0000-0000C12D0000}"/>
    <cellStyle name="Comma  - Style6 30" xfId="11753" xr:uid="{00000000-0005-0000-0000-0000C22D0000}"/>
    <cellStyle name="Comma  - Style6 31" xfId="11754" xr:uid="{00000000-0005-0000-0000-0000C32D0000}"/>
    <cellStyle name="Comma  - Style6 32" xfId="11755" xr:uid="{00000000-0005-0000-0000-0000C42D0000}"/>
    <cellStyle name="Comma  - Style6 33" xfId="11756" xr:uid="{00000000-0005-0000-0000-0000C52D0000}"/>
    <cellStyle name="Comma  - Style6 34" xfId="11757" xr:uid="{00000000-0005-0000-0000-0000C62D0000}"/>
    <cellStyle name="Comma  - Style6 35" xfId="11758" xr:uid="{00000000-0005-0000-0000-0000C72D0000}"/>
    <cellStyle name="Comma  - Style6 36" xfId="11759" xr:uid="{00000000-0005-0000-0000-0000C82D0000}"/>
    <cellStyle name="Comma  - Style6 37" xfId="11760" xr:uid="{00000000-0005-0000-0000-0000C92D0000}"/>
    <cellStyle name="Comma  - Style6 38" xfId="11761" xr:uid="{00000000-0005-0000-0000-0000CA2D0000}"/>
    <cellStyle name="Comma  - Style6 39" xfId="11762" xr:uid="{00000000-0005-0000-0000-0000CB2D0000}"/>
    <cellStyle name="Comma  - Style6 4" xfId="11763" xr:uid="{00000000-0005-0000-0000-0000CC2D0000}"/>
    <cellStyle name="Comma  - Style6 40" xfId="11764" xr:uid="{00000000-0005-0000-0000-0000CD2D0000}"/>
    <cellStyle name="Comma  - Style6 41" xfId="11765" xr:uid="{00000000-0005-0000-0000-0000CE2D0000}"/>
    <cellStyle name="Comma  - Style6 42" xfId="11766" xr:uid="{00000000-0005-0000-0000-0000CF2D0000}"/>
    <cellStyle name="Comma  - Style6 43" xfId="11767" xr:uid="{00000000-0005-0000-0000-0000D02D0000}"/>
    <cellStyle name="Comma  - Style6 44" xfId="11768" xr:uid="{00000000-0005-0000-0000-0000D12D0000}"/>
    <cellStyle name="Comma  - Style6 45" xfId="11769" xr:uid="{00000000-0005-0000-0000-0000D22D0000}"/>
    <cellStyle name="Comma  - Style6 46" xfId="11770" xr:uid="{00000000-0005-0000-0000-0000D32D0000}"/>
    <cellStyle name="Comma  - Style6 47" xfId="11771" xr:uid="{00000000-0005-0000-0000-0000D42D0000}"/>
    <cellStyle name="Comma  - Style6 48" xfId="11772" xr:uid="{00000000-0005-0000-0000-0000D52D0000}"/>
    <cellStyle name="Comma  - Style6 49" xfId="11773" xr:uid="{00000000-0005-0000-0000-0000D62D0000}"/>
    <cellStyle name="Comma  - Style6 5" xfId="11774" xr:uid="{00000000-0005-0000-0000-0000D72D0000}"/>
    <cellStyle name="Comma  - Style6 50" xfId="11775" xr:uid="{00000000-0005-0000-0000-0000D82D0000}"/>
    <cellStyle name="Comma  - Style6 51" xfId="11776" xr:uid="{00000000-0005-0000-0000-0000D92D0000}"/>
    <cellStyle name="Comma  - Style6 52" xfId="11777" xr:uid="{00000000-0005-0000-0000-0000DA2D0000}"/>
    <cellStyle name="Comma  - Style6 53" xfId="11778" xr:uid="{00000000-0005-0000-0000-0000DB2D0000}"/>
    <cellStyle name="Comma  - Style6 54" xfId="11779" xr:uid="{00000000-0005-0000-0000-0000DC2D0000}"/>
    <cellStyle name="Comma  - Style6 55" xfId="11780" xr:uid="{00000000-0005-0000-0000-0000DD2D0000}"/>
    <cellStyle name="Comma  - Style6 56" xfId="11781" xr:uid="{00000000-0005-0000-0000-0000DE2D0000}"/>
    <cellStyle name="Comma  - Style6 57" xfId="11782" xr:uid="{00000000-0005-0000-0000-0000DF2D0000}"/>
    <cellStyle name="Comma  - Style6 58" xfId="11783" xr:uid="{00000000-0005-0000-0000-0000E02D0000}"/>
    <cellStyle name="Comma  - Style6 59" xfId="11784" xr:uid="{00000000-0005-0000-0000-0000E12D0000}"/>
    <cellStyle name="Comma  - Style6 6" xfId="11785" xr:uid="{00000000-0005-0000-0000-0000E22D0000}"/>
    <cellStyle name="Comma  - Style6 60" xfId="11786" xr:uid="{00000000-0005-0000-0000-0000E32D0000}"/>
    <cellStyle name="Comma  - Style6 61" xfId="11787" xr:uid="{00000000-0005-0000-0000-0000E42D0000}"/>
    <cellStyle name="Comma  - Style6 62" xfId="11788" xr:uid="{00000000-0005-0000-0000-0000E52D0000}"/>
    <cellStyle name="Comma  - Style6 63" xfId="11789" xr:uid="{00000000-0005-0000-0000-0000E62D0000}"/>
    <cellStyle name="Comma  - Style6 64" xfId="11790" xr:uid="{00000000-0005-0000-0000-0000E72D0000}"/>
    <cellStyle name="Comma  - Style6 65" xfId="11791" xr:uid="{00000000-0005-0000-0000-0000E82D0000}"/>
    <cellStyle name="Comma  - Style6 66" xfId="11792" xr:uid="{00000000-0005-0000-0000-0000E92D0000}"/>
    <cellStyle name="Comma  - Style6 67" xfId="11793" xr:uid="{00000000-0005-0000-0000-0000EA2D0000}"/>
    <cellStyle name="Comma  - Style6 68" xfId="11794" xr:uid="{00000000-0005-0000-0000-0000EB2D0000}"/>
    <cellStyle name="Comma  - Style6 69" xfId="11795" xr:uid="{00000000-0005-0000-0000-0000EC2D0000}"/>
    <cellStyle name="Comma  - Style6 7" xfId="11796" xr:uid="{00000000-0005-0000-0000-0000ED2D0000}"/>
    <cellStyle name="Comma  - Style6 70" xfId="11797" xr:uid="{00000000-0005-0000-0000-0000EE2D0000}"/>
    <cellStyle name="Comma  - Style6 71" xfId="11798" xr:uid="{00000000-0005-0000-0000-0000EF2D0000}"/>
    <cellStyle name="Comma  - Style6 72" xfId="11799" xr:uid="{00000000-0005-0000-0000-0000F02D0000}"/>
    <cellStyle name="Comma  - Style6 73" xfId="11800" xr:uid="{00000000-0005-0000-0000-0000F12D0000}"/>
    <cellStyle name="Comma  - Style6 74" xfId="11801" xr:uid="{00000000-0005-0000-0000-0000F22D0000}"/>
    <cellStyle name="Comma  - Style6 75" xfId="11802" xr:uid="{00000000-0005-0000-0000-0000F32D0000}"/>
    <cellStyle name="Comma  - Style6 76" xfId="11803" xr:uid="{00000000-0005-0000-0000-0000F42D0000}"/>
    <cellStyle name="Comma  - Style6 77" xfId="11804" xr:uid="{00000000-0005-0000-0000-0000F52D0000}"/>
    <cellStyle name="Comma  - Style6 78" xfId="11805" xr:uid="{00000000-0005-0000-0000-0000F62D0000}"/>
    <cellStyle name="Comma  - Style6 79" xfId="11806" xr:uid="{00000000-0005-0000-0000-0000F72D0000}"/>
    <cellStyle name="Comma  - Style6 8" xfId="11807" xr:uid="{00000000-0005-0000-0000-0000F82D0000}"/>
    <cellStyle name="Comma  - Style6 80" xfId="11808" xr:uid="{00000000-0005-0000-0000-0000F92D0000}"/>
    <cellStyle name="Comma  - Style6 81" xfId="11809" xr:uid="{00000000-0005-0000-0000-0000FA2D0000}"/>
    <cellStyle name="Comma  - Style6 81 2" xfId="11810" xr:uid="{00000000-0005-0000-0000-0000FB2D0000}"/>
    <cellStyle name="Comma  - Style6 82" xfId="11811" xr:uid="{00000000-0005-0000-0000-0000FC2D0000}"/>
    <cellStyle name="Comma  - Style6 83" xfId="11812" xr:uid="{00000000-0005-0000-0000-0000FD2D0000}"/>
    <cellStyle name="Comma  - Style6 84" xfId="11813" xr:uid="{00000000-0005-0000-0000-0000FE2D0000}"/>
    <cellStyle name="Comma  - Style6 85" xfId="11814" xr:uid="{00000000-0005-0000-0000-0000FF2D0000}"/>
    <cellStyle name="Comma  - Style6 9" xfId="11815" xr:uid="{00000000-0005-0000-0000-0000002E0000}"/>
    <cellStyle name="Comma  - Style7" xfId="11816" xr:uid="{00000000-0005-0000-0000-0000012E0000}"/>
    <cellStyle name="Comma  - Style7 10" xfId="11817" xr:uid="{00000000-0005-0000-0000-0000022E0000}"/>
    <cellStyle name="Comma  - Style7 11" xfId="11818" xr:uid="{00000000-0005-0000-0000-0000032E0000}"/>
    <cellStyle name="Comma  - Style7 12" xfId="11819" xr:uid="{00000000-0005-0000-0000-0000042E0000}"/>
    <cellStyle name="Comma  - Style7 13" xfId="11820" xr:uid="{00000000-0005-0000-0000-0000052E0000}"/>
    <cellStyle name="Comma  - Style7 14" xfId="11821" xr:uid="{00000000-0005-0000-0000-0000062E0000}"/>
    <cellStyle name="Comma  - Style7 15" xfId="11822" xr:uid="{00000000-0005-0000-0000-0000072E0000}"/>
    <cellStyle name="Comma  - Style7 16" xfId="11823" xr:uid="{00000000-0005-0000-0000-0000082E0000}"/>
    <cellStyle name="Comma  - Style7 17" xfId="11824" xr:uid="{00000000-0005-0000-0000-0000092E0000}"/>
    <cellStyle name="Comma  - Style7 18" xfId="11825" xr:uid="{00000000-0005-0000-0000-00000A2E0000}"/>
    <cellStyle name="Comma  - Style7 19" xfId="11826" xr:uid="{00000000-0005-0000-0000-00000B2E0000}"/>
    <cellStyle name="Comma  - Style7 2" xfId="11827" xr:uid="{00000000-0005-0000-0000-00000C2E0000}"/>
    <cellStyle name="Comma  - Style7 20" xfId="11828" xr:uid="{00000000-0005-0000-0000-00000D2E0000}"/>
    <cellStyle name="Comma  - Style7 21" xfId="11829" xr:uid="{00000000-0005-0000-0000-00000E2E0000}"/>
    <cellStyle name="Comma  - Style7 22" xfId="11830" xr:uid="{00000000-0005-0000-0000-00000F2E0000}"/>
    <cellStyle name="Comma  - Style7 23" xfId="11831" xr:uid="{00000000-0005-0000-0000-0000102E0000}"/>
    <cellStyle name="Comma  - Style7 24" xfId="11832" xr:uid="{00000000-0005-0000-0000-0000112E0000}"/>
    <cellStyle name="Comma  - Style7 25" xfId="11833" xr:uid="{00000000-0005-0000-0000-0000122E0000}"/>
    <cellStyle name="Comma  - Style7 26" xfId="11834" xr:uid="{00000000-0005-0000-0000-0000132E0000}"/>
    <cellStyle name="Comma  - Style7 27" xfId="11835" xr:uid="{00000000-0005-0000-0000-0000142E0000}"/>
    <cellStyle name="Comma  - Style7 28" xfId="11836" xr:uid="{00000000-0005-0000-0000-0000152E0000}"/>
    <cellStyle name="Comma  - Style7 29" xfId="11837" xr:uid="{00000000-0005-0000-0000-0000162E0000}"/>
    <cellStyle name="Comma  - Style7 3" xfId="11838" xr:uid="{00000000-0005-0000-0000-0000172E0000}"/>
    <cellStyle name="Comma  - Style7 30" xfId="11839" xr:uid="{00000000-0005-0000-0000-0000182E0000}"/>
    <cellStyle name="Comma  - Style7 31" xfId="11840" xr:uid="{00000000-0005-0000-0000-0000192E0000}"/>
    <cellStyle name="Comma  - Style7 32" xfId="11841" xr:uid="{00000000-0005-0000-0000-00001A2E0000}"/>
    <cellStyle name="Comma  - Style7 33" xfId="11842" xr:uid="{00000000-0005-0000-0000-00001B2E0000}"/>
    <cellStyle name="Comma  - Style7 34" xfId="11843" xr:uid="{00000000-0005-0000-0000-00001C2E0000}"/>
    <cellStyle name="Comma  - Style7 35" xfId="11844" xr:uid="{00000000-0005-0000-0000-00001D2E0000}"/>
    <cellStyle name="Comma  - Style7 36" xfId="11845" xr:uid="{00000000-0005-0000-0000-00001E2E0000}"/>
    <cellStyle name="Comma  - Style7 37" xfId="11846" xr:uid="{00000000-0005-0000-0000-00001F2E0000}"/>
    <cellStyle name="Comma  - Style7 38" xfId="11847" xr:uid="{00000000-0005-0000-0000-0000202E0000}"/>
    <cellStyle name="Comma  - Style7 39" xfId="11848" xr:uid="{00000000-0005-0000-0000-0000212E0000}"/>
    <cellStyle name="Comma  - Style7 4" xfId="11849" xr:uid="{00000000-0005-0000-0000-0000222E0000}"/>
    <cellStyle name="Comma  - Style7 40" xfId="11850" xr:uid="{00000000-0005-0000-0000-0000232E0000}"/>
    <cellStyle name="Comma  - Style7 41" xfId="11851" xr:uid="{00000000-0005-0000-0000-0000242E0000}"/>
    <cellStyle name="Comma  - Style7 42" xfId="11852" xr:uid="{00000000-0005-0000-0000-0000252E0000}"/>
    <cellStyle name="Comma  - Style7 43" xfId="11853" xr:uid="{00000000-0005-0000-0000-0000262E0000}"/>
    <cellStyle name="Comma  - Style7 44" xfId="11854" xr:uid="{00000000-0005-0000-0000-0000272E0000}"/>
    <cellStyle name="Comma  - Style7 45" xfId="11855" xr:uid="{00000000-0005-0000-0000-0000282E0000}"/>
    <cellStyle name="Comma  - Style7 46" xfId="11856" xr:uid="{00000000-0005-0000-0000-0000292E0000}"/>
    <cellStyle name="Comma  - Style7 47" xfId="11857" xr:uid="{00000000-0005-0000-0000-00002A2E0000}"/>
    <cellStyle name="Comma  - Style7 48" xfId="11858" xr:uid="{00000000-0005-0000-0000-00002B2E0000}"/>
    <cellStyle name="Comma  - Style7 49" xfId="11859" xr:uid="{00000000-0005-0000-0000-00002C2E0000}"/>
    <cellStyle name="Comma  - Style7 5" xfId="11860" xr:uid="{00000000-0005-0000-0000-00002D2E0000}"/>
    <cellStyle name="Comma  - Style7 50" xfId="11861" xr:uid="{00000000-0005-0000-0000-00002E2E0000}"/>
    <cellStyle name="Comma  - Style7 51" xfId="11862" xr:uid="{00000000-0005-0000-0000-00002F2E0000}"/>
    <cellStyle name="Comma  - Style7 52" xfId="11863" xr:uid="{00000000-0005-0000-0000-0000302E0000}"/>
    <cellStyle name="Comma  - Style7 53" xfId="11864" xr:uid="{00000000-0005-0000-0000-0000312E0000}"/>
    <cellStyle name="Comma  - Style7 54" xfId="11865" xr:uid="{00000000-0005-0000-0000-0000322E0000}"/>
    <cellStyle name="Comma  - Style7 55" xfId="11866" xr:uid="{00000000-0005-0000-0000-0000332E0000}"/>
    <cellStyle name="Comma  - Style7 56" xfId="11867" xr:uid="{00000000-0005-0000-0000-0000342E0000}"/>
    <cellStyle name="Comma  - Style7 57" xfId="11868" xr:uid="{00000000-0005-0000-0000-0000352E0000}"/>
    <cellStyle name="Comma  - Style7 58" xfId="11869" xr:uid="{00000000-0005-0000-0000-0000362E0000}"/>
    <cellStyle name="Comma  - Style7 59" xfId="11870" xr:uid="{00000000-0005-0000-0000-0000372E0000}"/>
    <cellStyle name="Comma  - Style7 6" xfId="11871" xr:uid="{00000000-0005-0000-0000-0000382E0000}"/>
    <cellStyle name="Comma  - Style7 60" xfId="11872" xr:uid="{00000000-0005-0000-0000-0000392E0000}"/>
    <cellStyle name="Comma  - Style7 61" xfId="11873" xr:uid="{00000000-0005-0000-0000-00003A2E0000}"/>
    <cellStyle name="Comma  - Style7 62" xfId="11874" xr:uid="{00000000-0005-0000-0000-00003B2E0000}"/>
    <cellStyle name="Comma  - Style7 63" xfId="11875" xr:uid="{00000000-0005-0000-0000-00003C2E0000}"/>
    <cellStyle name="Comma  - Style7 64" xfId="11876" xr:uid="{00000000-0005-0000-0000-00003D2E0000}"/>
    <cellStyle name="Comma  - Style7 65" xfId="11877" xr:uid="{00000000-0005-0000-0000-00003E2E0000}"/>
    <cellStyle name="Comma  - Style7 66" xfId="11878" xr:uid="{00000000-0005-0000-0000-00003F2E0000}"/>
    <cellStyle name="Comma  - Style7 67" xfId="11879" xr:uid="{00000000-0005-0000-0000-0000402E0000}"/>
    <cellStyle name="Comma  - Style7 68" xfId="11880" xr:uid="{00000000-0005-0000-0000-0000412E0000}"/>
    <cellStyle name="Comma  - Style7 69" xfId="11881" xr:uid="{00000000-0005-0000-0000-0000422E0000}"/>
    <cellStyle name="Comma  - Style7 7" xfId="11882" xr:uid="{00000000-0005-0000-0000-0000432E0000}"/>
    <cellStyle name="Comma  - Style7 70" xfId="11883" xr:uid="{00000000-0005-0000-0000-0000442E0000}"/>
    <cellStyle name="Comma  - Style7 71" xfId="11884" xr:uid="{00000000-0005-0000-0000-0000452E0000}"/>
    <cellStyle name="Comma  - Style7 72" xfId="11885" xr:uid="{00000000-0005-0000-0000-0000462E0000}"/>
    <cellStyle name="Comma  - Style7 73" xfId="11886" xr:uid="{00000000-0005-0000-0000-0000472E0000}"/>
    <cellStyle name="Comma  - Style7 74" xfId="11887" xr:uid="{00000000-0005-0000-0000-0000482E0000}"/>
    <cellStyle name="Comma  - Style7 75" xfId="11888" xr:uid="{00000000-0005-0000-0000-0000492E0000}"/>
    <cellStyle name="Comma  - Style7 76" xfId="11889" xr:uid="{00000000-0005-0000-0000-00004A2E0000}"/>
    <cellStyle name="Comma  - Style7 77" xfId="11890" xr:uid="{00000000-0005-0000-0000-00004B2E0000}"/>
    <cellStyle name="Comma  - Style7 78" xfId="11891" xr:uid="{00000000-0005-0000-0000-00004C2E0000}"/>
    <cellStyle name="Comma  - Style7 79" xfId="11892" xr:uid="{00000000-0005-0000-0000-00004D2E0000}"/>
    <cellStyle name="Comma  - Style7 8" xfId="11893" xr:uid="{00000000-0005-0000-0000-00004E2E0000}"/>
    <cellStyle name="Comma  - Style7 80" xfId="11894" xr:uid="{00000000-0005-0000-0000-00004F2E0000}"/>
    <cellStyle name="Comma  - Style7 81" xfId="11895" xr:uid="{00000000-0005-0000-0000-0000502E0000}"/>
    <cellStyle name="Comma  - Style7 81 2" xfId="11896" xr:uid="{00000000-0005-0000-0000-0000512E0000}"/>
    <cellStyle name="Comma  - Style7 82" xfId="11897" xr:uid="{00000000-0005-0000-0000-0000522E0000}"/>
    <cellStyle name="Comma  - Style7 83" xfId="11898" xr:uid="{00000000-0005-0000-0000-0000532E0000}"/>
    <cellStyle name="Comma  - Style7 84" xfId="11899" xr:uid="{00000000-0005-0000-0000-0000542E0000}"/>
    <cellStyle name="Comma  - Style7 85" xfId="11900" xr:uid="{00000000-0005-0000-0000-0000552E0000}"/>
    <cellStyle name="Comma  - Style7 9" xfId="11901" xr:uid="{00000000-0005-0000-0000-0000562E0000}"/>
    <cellStyle name="Comma  - Style8" xfId="11902" xr:uid="{00000000-0005-0000-0000-0000572E0000}"/>
    <cellStyle name="Comma  - Style8 10" xfId="11903" xr:uid="{00000000-0005-0000-0000-0000582E0000}"/>
    <cellStyle name="Comma  - Style8 11" xfId="11904" xr:uid="{00000000-0005-0000-0000-0000592E0000}"/>
    <cellStyle name="Comma  - Style8 12" xfId="11905" xr:uid="{00000000-0005-0000-0000-00005A2E0000}"/>
    <cellStyle name="Comma  - Style8 13" xfId="11906" xr:uid="{00000000-0005-0000-0000-00005B2E0000}"/>
    <cellStyle name="Comma  - Style8 14" xfId="11907" xr:uid="{00000000-0005-0000-0000-00005C2E0000}"/>
    <cellStyle name="Comma  - Style8 15" xfId="11908" xr:uid="{00000000-0005-0000-0000-00005D2E0000}"/>
    <cellStyle name="Comma  - Style8 16" xfId="11909" xr:uid="{00000000-0005-0000-0000-00005E2E0000}"/>
    <cellStyle name="Comma  - Style8 17" xfId="11910" xr:uid="{00000000-0005-0000-0000-00005F2E0000}"/>
    <cellStyle name="Comma  - Style8 18" xfId="11911" xr:uid="{00000000-0005-0000-0000-0000602E0000}"/>
    <cellStyle name="Comma  - Style8 19" xfId="11912" xr:uid="{00000000-0005-0000-0000-0000612E0000}"/>
    <cellStyle name="Comma  - Style8 2" xfId="11913" xr:uid="{00000000-0005-0000-0000-0000622E0000}"/>
    <cellStyle name="Comma  - Style8 20" xfId="11914" xr:uid="{00000000-0005-0000-0000-0000632E0000}"/>
    <cellStyle name="Comma  - Style8 21" xfId="11915" xr:uid="{00000000-0005-0000-0000-0000642E0000}"/>
    <cellStyle name="Comma  - Style8 22" xfId="11916" xr:uid="{00000000-0005-0000-0000-0000652E0000}"/>
    <cellStyle name="Comma  - Style8 23" xfId="11917" xr:uid="{00000000-0005-0000-0000-0000662E0000}"/>
    <cellStyle name="Comma  - Style8 24" xfId="11918" xr:uid="{00000000-0005-0000-0000-0000672E0000}"/>
    <cellStyle name="Comma  - Style8 25" xfId="11919" xr:uid="{00000000-0005-0000-0000-0000682E0000}"/>
    <cellStyle name="Comma  - Style8 26" xfId="11920" xr:uid="{00000000-0005-0000-0000-0000692E0000}"/>
    <cellStyle name="Comma  - Style8 27" xfId="11921" xr:uid="{00000000-0005-0000-0000-00006A2E0000}"/>
    <cellStyle name="Comma  - Style8 28" xfId="11922" xr:uid="{00000000-0005-0000-0000-00006B2E0000}"/>
    <cellStyle name="Comma  - Style8 29" xfId="11923" xr:uid="{00000000-0005-0000-0000-00006C2E0000}"/>
    <cellStyle name="Comma  - Style8 3" xfId="11924" xr:uid="{00000000-0005-0000-0000-00006D2E0000}"/>
    <cellStyle name="Comma  - Style8 30" xfId="11925" xr:uid="{00000000-0005-0000-0000-00006E2E0000}"/>
    <cellStyle name="Comma  - Style8 31" xfId="11926" xr:uid="{00000000-0005-0000-0000-00006F2E0000}"/>
    <cellStyle name="Comma  - Style8 32" xfId="11927" xr:uid="{00000000-0005-0000-0000-0000702E0000}"/>
    <cellStyle name="Comma  - Style8 33" xfId="11928" xr:uid="{00000000-0005-0000-0000-0000712E0000}"/>
    <cellStyle name="Comma  - Style8 34" xfId="11929" xr:uid="{00000000-0005-0000-0000-0000722E0000}"/>
    <cellStyle name="Comma  - Style8 35" xfId="11930" xr:uid="{00000000-0005-0000-0000-0000732E0000}"/>
    <cellStyle name="Comma  - Style8 36" xfId="11931" xr:uid="{00000000-0005-0000-0000-0000742E0000}"/>
    <cellStyle name="Comma  - Style8 37" xfId="11932" xr:uid="{00000000-0005-0000-0000-0000752E0000}"/>
    <cellStyle name="Comma  - Style8 38" xfId="11933" xr:uid="{00000000-0005-0000-0000-0000762E0000}"/>
    <cellStyle name="Comma  - Style8 39" xfId="11934" xr:uid="{00000000-0005-0000-0000-0000772E0000}"/>
    <cellStyle name="Comma  - Style8 4" xfId="11935" xr:uid="{00000000-0005-0000-0000-0000782E0000}"/>
    <cellStyle name="Comma  - Style8 40" xfId="11936" xr:uid="{00000000-0005-0000-0000-0000792E0000}"/>
    <cellStyle name="Comma  - Style8 41" xfId="11937" xr:uid="{00000000-0005-0000-0000-00007A2E0000}"/>
    <cellStyle name="Comma  - Style8 42" xfId="11938" xr:uid="{00000000-0005-0000-0000-00007B2E0000}"/>
    <cellStyle name="Comma  - Style8 43" xfId="11939" xr:uid="{00000000-0005-0000-0000-00007C2E0000}"/>
    <cellStyle name="Comma  - Style8 44" xfId="11940" xr:uid="{00000000-0005-0000-0000-00007D2E0000}"/>
    <cellStyle name="Comma  - Style8 45" xfId="11941" xr:uid="{00000000-0005-0000-0000-00007E2E0000}"/>
    <cellStyle name="Comma  - Style8 46" xfId="11942" xr:uid="{00000000-0005-0000-0000-00007F2E0000}"/>
    <cellStyle name="Comma  - Style8 47" xfId="11943" xr:uid="{00000000-0005-0000-0000-0000802E0000}"/>
    <cellStyle name="Comma  - Style8 48" xfId="11944" xr:uid="{00000000-0005-0000-0000-0000812E0000}"/>
    <cellStyle name="Comma  - Style8 49" xfId="11945" xr:uid="{00000000-0005-0000-0000-0000822E0000}"/>
    <cellStyle name="Comma  - Style8 5" xfId="11946" xr:uid="{00000000-0005-0000-0000-0000832E0000}"/>
    <cellStyle name="Comma  - Style8 50" xfId="11947" xr:uid="{00000000-0005-0000-0000-0000842E0000}"/>
    <cellStyle name="Comma  - Style8 51" xfId="11948" xr:uid="{00000000-0005-0000-0000-0000852E0000}"/>
    <cellStyle name="Comma  - Style8 52" xfId="11949" xr:uid="{00000000-0005-0000-0000-0000862E0000}"/>
    <cellStyle name="Comma  - Style8 53" xfId="11950" xr:uid="{00000000-0005-0000-0000-0000872E0000}"/>
    <cellStyle name="Comma  - Style8 54" xfId="11951" xr:uid="{00000000-0005-0000-0000-0000882E0000}"/>
    <cellStyle name="Comma  - Style8 55" xfId="11952" xr:uid="{00000000-0005-0000-0000-0000892E0000}"/>
    <cellStyle name="Comma  - Style8 56" xfId="11953" xr:uid="{00000000-0005-0000-0000-00008A2E0000}"/>
    <cellStyle name="Comma  - Style8 57" xfId="11954" xr:uid="{00000000-0005-0000-0000-00008B2E0000}"/>
    <cellStyle name="Comma  - Style8 58" xfId="11955" xr:uid="{00000000-0005-0000-0000-00008C2E0000}"/>
    <cellStyle name="Comma  - Style8 59" xfId="11956" xr:uid="{00000000-0005-0000-0000-00008D2E0000}"/>
    <cellStyle name="Comma  - Style8 6" xfId="11957" xr:uid="{00000000-0005-0000-0000-00008E2E0000}"/>
    <cellStyle name="Comma  - Style8 60" xfId="11958" xr:uid="{00000000-0005-0000-0000-00008F2E0000}"/>
    <cellStyle name="Comma  - Style8 61" xfId="11959" xr:uid="{00000000-0005-0000-0000-0000902E0000}"/>
    <cellStyle name="Comma  - Style8 62" xfId="11960" xr:uid="{00000000-0005-0000-0000-0000912E0000}"/>
    <cellStyle name="Comma  - Style8 63" xfId="11961" xr:uid="{00000000-0005-0000-0000-0000922E0000}"/>
    <cellStyle name="Comma  - Style8 64" xfId="11962" xr:uid="{00000000-0005-0000-0000-0000932E0000}"/>
    <cellStyle name="Comma  - Style8 65" xfId="11963" xr:uid="{00000000-0005-0000-0000-0000942E0000}"/>
    <cellStyle name="Comma  - Style8 66" xfId="11964" xr:uid="{00000000-0005-0000-0000-0000952E0000}"/>
    <cellStyle name="Comma  - Style8 67" xfId="11965" xr:uid="{00000000-0005-0000-0000-0000962E0000}"/>
    <cellStyle name="Comma  - Style8 68" xfId="11966" xr:uid="{00000000-0005-0000-0000-0000972E0000}"/>
    <cellStyle name="Comma  - Style8 69" xfId="11967" xr:uid="{00000000-0005-0000-0000-0000982E0000}"/>
    <cellStyle name="Comma  - Style8 7" xfId="11968" xr:uid="{00000000-0005-0000-0000-0000992E0000}"/>
    <cellStyle name="Comma  - Style8 70" xfId="11969" xr:uid="{00000000-0005-0000-0000-00009A2E0000}"/>
    <cellStyle name="Comma  - Style8 71" xfId="11970" xr:uid="{00000000-0005-0000-0000-00009B2E0000}"/>
    <cellStyle name="Comma  - Style8 72" xfId="11971" xr:uid="{00000000-0005-0000-0000-00009C2E0000}"/>
    <cellStyle name="Comma  - Style8 73" xfId="11972" xr:uid="{00000000-0005-0000-0000-00009D2E0000}"/>
    <cellStyle name="Comma  - Style8 74" xfId="11973" xr:uid="{00000000-0005-0000-0000-00009E2E0000}"/>
    <cellStyle name="Comma  - Style8 75" xfId="11974" xr:uid="{00000000-0005-0000-0000-00009F2E0000}"/>
    <cellStyle name="Comma  - Style8 76" xfId="11975" xr:uid="{00000000-0005-0000-0000-0000A02E0000}"/>
    <cellStyle name="Comma  - Style8 77" xfId="11976" xr:uid="{00000000-0005-0000-0000-0000A12E0000}"/>
    <cellStyle name="Comma  - Style8 78" xfId="11977" xr:uid="{00000000-0005-0000-0000-0000A22E0000}"/>
    <cellStyle name="Comma  - Style8 79" xfId="11978" xr:uid="{00000000-0005-0000-0000-0000A32E0000}"/>
    <cellStyle name="Comma  - Style8 8" xfId="11979" xr:uid="{00000000-0005-0000-0000-0000A42E0000}"/>
    <cellStyle name="Comma  - Style8 80" xfId="11980" xr:uid="{00000000-0005-0000-0000-0000A52E0000}"/>
    <cellStyle name="Comma  - Style8 81" xfId="11981" xr:uid="{00000000-0005-0000-0000-0000A62E0000}"/>
    <cellStyle name="Comma  - Style8 81 2" xfId="11982" xr:uid="{00000000-0005-0000-0000-0000A72E0000}"/>
    <cellStyle name="Comma  - Style8 82" xfId="11983" xr:uid="{00000000-0005-0000-0000-0000A82E0000}"/>
    <cellStyle name="Comma  - Style8 83" xfId="11984" xr:uid="{00000000-0005-0000-0000-0000A92E0000}"/>
    <cellStyle name="Comma  - Style8 84" xfId="11985" xr:uid="{00000000-0005-0000-0000-0000AA2E0000}"/>
    <cellStyle name="Comma  - Style8 85" xfId="11986" xr:uid="{00000000-0005-0000-0000-0000AB2E0000}"/>
    <cellStyle name="Comma  - Style8 9" xfId="11987" xr:uid="{00000000-0005-0000-0000-0000AC2E0000}"/>
    <cellStyle name="Comma [0] 2" xfId="11988" xr:uid="{00000000-0005-0000-0000-0000AD2E0000}"/>
    <cellStyle name="Comma [00]" xfId="11989" xr:uid="{00000000-0005-0000-0000-0000AE2E0000}"/>
    <cellStyle name="Comma [00] 2" xfId="11990" xr:uid="{00000000-0005-0000-0000-0000AF2E0000}"/>
    <cellStyle name="Comma 10" xfId="11991" xr:uid="{00000000-0005-0000-0000-0000B02E0000}"/>
    <cellStyle name="Comma 10 2" xfId="11992" xr:uid="{00000000-0005-0000-0000-0000B12E0000}"/>
    <cellStyle name="Comma 10 3" xfId="11993" xr:uid="{00000000-0005-0000-0000-0000B22E0000}"/>
    <cellStyle name="Comma 11" xfId="11994" xr:uid="{00000000-0005-0000-0000-0000B32E0000}"/>
    <cellStyle name="Comma 11 2" xfId="11995" xr:uid="{00000000-0005-0000-0000-0000B42E0000}"/>
    <cellStyle name="Comma 11 3" xfId="11996" xr:uid="{00000000-0005-0000-0000-0000B52E0000}"/>
    <cellStyle name="Comma 12" xfId="11997" xr:uid="{00000000-0005-0000-0000-0000B62E0000}"/>
    <cellStyle name="Comma 12 2" xfId="11998" xr:uid="{00000000-0005-0000-0000-0000B72E0000}"/>
    <cellStyle name="Comma 12 3" xfId="11999" xr:uid="{00000000-0005-0000-0000-0000B82E0000}"/>
    <cellStyle name="Comma 13" xfId="12000" xr:uid="{00000000-0005-0000-0000-0000B92E0000}"/>
    <cellStyle name="Comma 13 2" xfId="12001" xr:uid="{00000000-0005-0000-0000-0000BA2E0000}"/>
    <cellStyle name="Comma 13 2 2" xfId="12002" xr:uid="{00000000-0005-0000-0000-0000BB2E0000}"/>
    <cellStyle name="Comma 13 2 3" xfId="12003" xr:uid="{00000000-0005-0000-0000-0000BC2E0000}"/>
    <cellStyle name="Comma 13 3" xfId="12004" xr:uid="{00000000-0005-0000-0000-0000BD2E0000}"/>
    <cellStyle name="Comma 13 4" xfId="12005" xr:uid="{00000000-0005-0000-0000-0000BE2E0000}"/>
    <cellStyle name="Comma 13 5" xfId="12006" xr:uid="{00000000-0005-0000-0000-0000BF2E0000}"/>
    <cellStyle name="Comma 13 6" xfId="12007" xr:uid="{00000000-0005-0000-0000-0000C02E0000}"/>
    <cellStyle name="Comma 13 7" xfId="12008" xr:uid="{00000000-0005-0000-0000-0000C12E0000}"/>
    <cellStyle name="Comma 14" xfId="12009" xr:uid="{00000000-0005-0000-0000-0000C22E0000}"/>
    <cellStyle name="Comma 14 2" xfId="12010" xr:uid="{00000000-0005-0000-0000-0000C32E0000}"/>
    <cellStyle name="Comma 14 3" xfId="12011" xr:uid="{00000000-0005-0000-0000-0000C42E0000}"/>
    <cellStyle name="Comma 15" xfId="12012" xr:uid="{00000000-0005-0000-0000-0000C52E0000}"/>
    <cellStyle name="Comma 15 2" xfId="12013" xr:uid="{00000000-0005-0000-0000-0000C62E0000}"/>
    <cellStyle name="Comma 15 3" xfId="12014" xr:uid="{00000000-0005-0000-0000-0000C72E0000}"/>
    <cellStyle name="Comma 16" xfId="12015" xr:uid="{00000000-0005-0000-0000-0000C82E0000}"/>
    <cellStyle name="Comma 16 2" xfId="12016" xr:uid="{00000000-0005-0000-0000-0000C92E0000}"/>
    <cellStyle name="Comma 16 3" xfId="12017" xr:uid="{00000000-0005-0000-0000-0000CA2E0000}"/>
    <cellStyle name="Comma 17" xfId="12018" xr:uid="{00000000-0005-0000-0000-0000CB2E0000}"/>
    <cellStyle name="Comma 17 2" xfId="12019" xr:uid="{00000000-0005-0000-0000-0000CC2E0000}"/>
    <cellStyle name="Comma 18" xfId="12020" xr:uid="{00000000-0005-0000-0000-0000CD2E0000}"/>
    <cellStyle name="Comma 18 2" xfId="12021" xr:uid="{00000000-0005-0000-0000-0000CE2E0000}"/>
    <cellStyle name="Comma 19" xfId="12022" xr:uid="{00000000-0005-0000-0000-0000CF2E0000}"/>
    <cellStyle name="Comma 19 2" xfId="12023" xr:uid="{00000000-0005-0000-0000-0000D02E0000}"/>
    <cellStyle name="Comma 2" xfId="13" xr:uid="{00000000-0005-0000-0000-0000D12E0000}"/>
    <cellStyle name="Comma 2 2" xfId="21" xr:uid="{00000000-0005-0000-0000-0000D22E0000}"/>
    <cellStyle name="Comma 2 2 2" xfId="22" xr:uid="{00000000-0005-0000-0000-0000D32E0000}"/>
    <cellStyle name="Comma 2 2 2 2" xfId="12024" xr:uid="{00000000-0005-0000-0000-0000D42E0000}"/>
    <cellStyle name="Comma 2 2 3" xfId="12025" xr:uid="{00000000-0005-0000-0000-0000D52E0000}"/>
    <cellStyle name="Comma 2 2 3 2" xfId="12026" xr:uid="{00000000-0005-0000-0000-0000D62E0000}"/>
    <cellStyle name="Comma 2 2 3 2 2" xfId="12027" xr:uid="{00000000-0005-0000-0000-0000D72E0000}"/>
    <cellStyle name="Comma 2 2 3 2 2 2" xfId="12028" xr:uid="{00000000-0005-0000-0000-0000D82E0000}"/>
    <cellStyle name="Comma 2 2 3 2 2 2 2" xfId="12029" xr:uid="{00000000-0005-0000-0000-0000D92E0000}"/>
    <cellStyle name="Comma 2 2 3 2 2 2 3" xfId="12030" xr:uid="{00000000-0005-0000-0000-0000DA2E0000}"/>
    <cellStyle name="Comma 2 2 3 2 2 2 4" xfId="12031" xr:uid="{00000000-0005-0000-0000-0000DB2E0000}"/>
    <cellStyle name="Comma 2 2 3 2 3" xfId="12032" xr:uid="{00000000-0005-0000-0000-0000DC2E0000}"/>
    <cellStyle name="Comma 2 2 3 3" xfId="12033" xr:uid="{00000000-0005-0000-0000-0000DD2E0000}"/>
    <cellStyle name="Comma 2 2 3 4" xfId="12034" xr:uid="{00000000-0005-0000-0000-0000DE2E0000}"/>
    <cellStyle name="Comma 2 2 4" xfId="12035" xr:uid="{00000000-0005-0000-0000-0000DF2E0000}"/>
    <cellStyle name="Comma 2 2 5" xfId="12036" xr:uid="{00000000-0005-0000-0000-0000E02E0000}"/>
    <cellStyle name="Comma 2 2 6" xfId="12037" xr:uid="{00000000-0005-0000-0000-0000E12E0000}"/>
    <cellStyle name="Comma 2 2 7" xfId="12038" xr:uid="{00000000-0005-0000-0000-0000E22E0000}"/>
    <cellStyle name="Comma 2 2 8" xfId="12039" xr:uid="{00000000-0005-0000-0000-0000E32E0000}"/>
    <cellStyle name="Comma 2 2 9" xfId="12040" xr:uid="{00000000-0005-0000-0000-0000E42E0000}"/>
    <cellStyle name="Comma 2 3" xfId="12041" xr:uid="{00000000-0005-0000-0000-0000E52E0000}"/>
    <cellStyle name="Comma 2 3 2" xfId="12042" xr:uid="{00000000-0005-0000-0000-0000E62E0000}"/>
    <cellStyle name="Comma 2 3 2 2" xfId="12043" xr:uid="{00000000-0005-0000-0000-0000E72E0000}"/>
    <cellStyle name="Comma 2 3 3" xfId="12044" xr:uid="{00000000-0005-0000-0000-0000E82E0000}"/>
    <cellStyle name="Comma 2 3 4" xfId="12045" xr:uid="{00000000-0005-0000-0000-0000E92E0000}"/>
    <cellStyle name="Comma 2 3 5" xfId="12046" xr:uid="{00000000-0005-0000-0000-0000EA2E0000}"/>
    <cellStyle name="Comma 2 3 6" xfId="12047" xr:uid="{00000000-0005-0000-0000-0000EB2E0000}"/>
    <cellStyle name="Comma 2 3 7" xfId="12048" xr:uid="{00000000-0005-0000-0000-0000EC2E0000}"/>
    <cellStyle name="Comma 2 3 8" xfId="12049" xr:uid="{00000000-0005-0000-0000-0000ED2E0000}"/>
    <cellStyle name="Comma 2 4" xfId="12050" xr:uid="{00000000-0005-0000-0000-0000EE2E0000}"/>
    <cellStyle name="Comma 2 4 2" xfId="12051" xr:uid="{00000000-0005-0000-0000-0000EF2E0000}"/>
    <cellStyle name="Comma 2 4 3" xfId="12052" xr:uid="{00000000-0005-0000-0000-0000F02E0000}"/>
    <cellStyle name="Comma 2 4 4" xfId="12053" xr:uid="{00000000-0005-0000-0000-0000F12E0000}"/>
    <cellStyle name="Comma 2 5" xfId="12054" xr:uid="{00000000-0005-0000-0000-0000F22E0000}"/>
    <cellStyle name="Comma 2 5 2" xfId="12055" xr:uid="{00000000-0005-0000-0000-0000F32E0000}"/>
    <cellStyle name="Comma 2 5 2 2" xfId="12056" xr:uid="{00000000-0005-0000-0000-0000F42E0000}"/>
    <cellStyle name="Comma 2 5 2 3" xfId="12057" xr:uid="{00000000-0005-0000-0000-0000F52E0000}"/>
    <cellStyle name="Comma 2 5 2 4" xfId="12058" xr:uid="{00000000-0005-0000-0000-0000F62E0000}"/>
    <cellStyle name="Comma 2 5 2 5" xfId="12059" xr:uid="{00000000-0005-0000-0000-0000F72E0000}"/>
    <cellStyle name="Comma 2 5 2 6" xfId="12060" xr:uid="{00000000-0005-0000-0000-0000F82E0000}"/>
    <cellStyle name="Comma 2 5 3" xfId="12061" xr:uid="{00000000-0005-0000-0000-0000F92E0000}"/>
    <cellStyle name="Comma 2 5 4" xfId="12062" xr:uid="{00000000-0005-0000-0000-0000FA2E0000}"/>
    <cellStyle name="Comma 2 5 5" xfId="12063" xr:uid="{00000000-0005-0000-0000-0000FB2E0000}"/>
    <cellStyle name="Comma 2 5 6" xfId="12064" xr:uid="{00000000-0005-0000-0000-0000FC2E0000}"/>
    <cellStyle name="Comma 2 5 7" xfId="12065" xr:uid="{00000000-0005-0000-0000-0000FD2E0000}"/>
    <cellStyle name="Comma 2 5 8" xfId="12066" xr:uid="{00000000-0005-0000-0000-0000FE2E0000}"/>
    <cellStyle name="Comma 2 6" xfId="12067" xr:uid="{00000000-0005-0000-0000-0000FF2E0000}"/>
    <cellStyle name="Comma 2 7" xfId="12068" xr:uid="{00000000-0005-0000-0000-0000002F0000}"/>
    <cellStyle name="Comma 2 8" xfId="12069" xr:uid="{00000000-0005-0000-0000-0000012F0000}"/>
    <cellStyle name="Comma 2 9" xfId="12070" xr:uid="{00000000-0005-0000-0000-0000022F0000}"/>
    <cellStyle name="Comma 20" xfId="12071" xr:uid="{00000000-0005-0000-0000-0000032F0000}"/>
    <cellStyle name="Comma 20 2" xfId="12072" xr:uid="{00000000-0005-0000-0000-0000042F0000}"/>
    <cellStyle name="Comma 21" xfId="12073" xr:uid="{00000000-0005-0000-0000-0000052F0000}"/>
    <cellStyle name="Comma 21 2" xfId="12074" xr:uid="{00000000-0005-0000-0000-0000062F0000}"/>
    <cellStyle name="Comma 22" xfId="12075" xr:uid="{00000000-0005-0000-0000-0000072F0000}"/>
    <cellStyle name="Comma 22 2" xfId="12076" xr:uid="{00000000-0005-0000-0000-0000082F0000}"/>
    <cellStyle name="Comma 23" xfId="12077" xr:uid="{00000000-0005-0000-0000-0000092F0000}"/>
    <cellStyle name="Comma 23 2" xfId="12078" xr:uid="{00000000-0005-0000-0000-00000A2F0000}"/>
    <cellStyle name="Comma 24" xfId="12079" xr:uid="{00000000-0005-0000-0000-00000B2F0000}"/>
    <cellStyle name="Comma 24 2" xfId="12080" xr:uid="{00000000-0005-0000-0000-00000C2F0000}"/>
    <cellStyle name="Comma 25" xfId="12081" xr:uid="{00000000-0005-0000-0000-00000D2F0000}"/>
    <cellStyle name="Comma 25 2" xfId="12082" xr:uid="{00000000-0005-0000-0000-00000E2F0000}"/>
    <cellStyle name="Comma 26" xfId="12083" xr:uid="{00000000-0005-0000-0000-00000F2F0000}"/>
    <cellStyle name="Comma 26 2" xfId="12084" xr:uid="{00000000-0005-0000-0000-0000102F0000}"/>
    <cellStyle name="Comma 27" xfId="12085" xr:uid="{00000000-0005-0000-0000-0000112F0000}"/>
    <cellStyle name="Comma 27 2" xfId="12086" xr:uid="{00000000-0005-0000-0000-0000122F0000}"/>
    <cellStyle name="Comma 28" xfId="12087" xr:uid="{00000000-0005-0000-0000-0000132F0000}"/>
    <cellStyle name="Comma 28 2" xfId="12088" xr:uid="{00000000-0005-0000-0000-0000142F0000}"/>
    <cellStyle name="Comma 29" xfId="12089" xr:uid="{00000000-0005-0000-0000-0000152F0000}"/>
    <cellStyle name="Comma 29 2" xfId="12090" xr:uid="{00000000-0005-0000-0000-0000162F0000}"/>
    <cellStyle name="Comma 3" xfId="16" xr:uid="{00000000-0005-0000-0000-0000172F0000}"/>
    <cellStyle name="Comma 3 10" xfId="12091" xr:uid="{00000000-0005-0000-0000-0000182F0000}"/>
    <cellStyle name="Comma 3 10 2" xfId="12092" xr:uid="{00000000-0005-0000-0000-0000192F0000}"/>
    <cellStyle name="Comma 3 10 2 2" xfId="12093" xr:uid="{00000000-0005-0000-0000-00001A2F0000}"/>
    <cellStyle name="Comma 3 10 2 2 2" xfId="12094" xr:uid="{00000000-0005-0000-0000-00001B2F0000}"/>
    <cellStyle name="Comma 3 10 2 2 2 2" xfId="12095" xr:uid="{00000000-0005-0000-0000-00001C2F0000}"/>
    <cellStyle name="Comma 3 10 2 2 3" xfId="12096" xr:uid="{00000000-0005-0000-0000-00001D2F0000}"/>
    <cellStyle name="Comma 3 10 2 2 3 2" xfId="12097" xr:uid="{00000000-0005-0000-0000-00001E2F0000}"/>
    <cellStyle name="Comma 3 10 2 2 4" xfId="12098" xr:uid="{00000000-0005-0000-0000-00001F2F0000}"/>
    <cellStyle name="Comma 3 10 2 3" xfId="12099" xr:uid="{00000000-0005-0000-0000-0000202F0000}"/>
    <cellStyle name="Comma 3 10 2 3 2" xfId="12100" xr:uid="{00000000-0005-0000-0000-0000212F0000}"/>
    <cellStyle name="Comma 3 10 2 4" xfId="12101" xr:uid="{00000000-0005-0000-0000-0000222F0000}"/>
    <cellStyle name="Comma 3 10 2 4 2" xfId="12102" xr:uid="{00000000-0005-0000-0000-0000232F0000}"/>
    <cellStyle name="Comma 3 10 2 5" xfId="12103" xr:uid="{00000000-0005-0000-0000-0000242F0000}"/>
    <cellStyle name="Comma 3 10 3" xfId="12104" xr:uid="{00000000-0005-0000-0000-0000252F0000}"/>
    <cellStyle name="Comma 3 10 3 2" xfId="12105" xr:uid="{00000000-0005-0000-0000-0000262F0000}"/>
    <cellStyle name="Comma 3 10 3 2 2" xfId="12106" xr:uid="{00000000-0005-0000-0000-0000272F0000}"/>
    <cellStyle name="Comma 3 10 3 3" xfId="12107" xr:uid="{00000000-0005-0000-0000-0000282F0000}"/>
    <cellStyle name="Comma 3 10 3 3 2" xfId="12108" xr:uid="{00000000-0005-0000-0000-0000292F0000}"/>
    <cellStyle name="Comma 3 10 3 4" xfId="12109" xr:uid="{00000000-0005-0000-0000-00002A2F0000}"/>
    <cellStyle name="Comma 3 10 4" xfId="12110" xr:uid="{00000000-0005-0000-0000-00002B2F0000}"/>
    <cellStyle name="Comma 3 10 4 2" xfId="12111" xr:uid="{00000000-0005-0000-0000-00002C2F0000}"/>
    <cellStyle name="Comma 3 10 5" xfId="12112" xr:uid="{00000000-0005-0000-0000-00002D2F0000}"/>
    <cellStyle name="Comma 3 10 5 2" xfId="12113" xr:uid="{00000000-0005-0000-0000-00002E2F0000}"/>
    <cellStyle name="Comma 3 10 6" xfId="12114" xr:uid="{00000000-0005-0000-0000-00002F2F0000}"/>
    <cellStyle name="Comma 3 11" xfId="12115" xr:uid="{00000000-0005-0000-0000-0000302F0000}"/>
    <cellStyle name="Comma 3 11 2" xfId="12116" xr:uid="{00000000-0005-0000-0000-0000312F0000}"/>
    <cellStyle name="Comma 3 11 2 2" xfId="12117" xr:uid="{00000000-0005-0000-0000-0000322F0000}"/>
    <cellStyle name="Comma 3 11 2 2 2" xfId="12118" xr:uid="{00000000-0005-0000-0000-0000332F0000}"/>
    <cellStyle name="Comma 3 11 2 3" xfId="12119" xr:uid="{00000000-0005-0000-0000-0000342F0000}"/>
    <cellStyle name="Comma 3 11 2 3 2" xfId="12120" xr:uid="{00000000-0005-0000-0000-0000352F0000}"/>
    <cellStyle name="Comma 3 11 2 4" xfId="12121" xr:uid="{00000000-0005-0000-0000-0000362F0000}"/>
    <cellStyle name="Comma 3 11 3" xfId="12122" xr:uid="{00000000-0005-0000-0000-0000372F0000}"/>
    <cellStyle name="Comma 3 11 3 2" xfId="12123" xr:uid="{00000000-0005-0000-0000-0000382F0000}"/>
    <cellStyle name="Comma 3 11 4" xfId="12124" xr:uid="{00000000-0005-0000-0000-0000392F0000}"/>
    <cellStyle name="Comma 3 11 4 2" xfId="12125" xr:uid="{00000000-0005-0000-0000-00003A2F0000}"/>
    <cellStyle name="Comma 3 11 5" xfId="12126" xr:uid="{00000000-0005-0000-0000-00003B2F0000}"/>
    <cellStyle name="Comma 3 12" xfId="12127" xr:uid="{00000000-0005-0000-0000-00003C2F0000}"/>
    <cellStyle name="Comma 3 12 2" xfId="12128" xr:uid="{00000000-0005-0000-0000-00003D2F0000}"/>
    <cellStyle name="Comma 3 12 2 2" xfId="12129" xr:uid="{00000000-0005-0000-0000-00003E2F0000}"/>
    <cellStyle name="Comma 3 12 3" xfId="12130" xr:uid="{00000000-0005-0000-0000-00003F2F0000}"/>
    <cellStyle name="Comma 3 12 3 2" xfId="12131" xr:uid="{00000000-0005-0000-0000-0000402F0000}"/>
    <cellStyle name="Comma 3 12 4" xfId="12132" xr:uid="{00000000-0005-0000-0000-0000412F0000}"/>
    <cellStyle name="Comma 3 13" xfId="12133" xr:uid="{00000000-0005-0000-0000-0000422F0000}"/>
    <cellStyle name="Comma 3 13 2" xfId="12134" xr:uid="{00000000-0005-0000-0000-0000432F0000}"/>
    <cellStyle name="Comma 3 13 2 2" xfId="12135" xr:uid="{00000000-0005-0000-0000-0000442F0000}"/>
    <cellStyle name="Comma 3 13 3" xfId="12136" xr:uid="{00000000-0005-0000-0000-0000452F0000}"/>
    <cellStyle name="Comma 3 13 3 2" xfId="12137" xr:uid="{00000000-0005-0000-0000-0000462F0000}"/>
    <cellStyle name="Comma 3 13 4" xfId="12138" xr:uid="{00000000-0005-0000-0000-0000472F0000}"/>
    <cellStyle name="Comma 3 14" xfId="12139" xr:uid="{00000000-0005-0000-0000-0000482F0000}"/>
    <cellStyle name="Comma 3 14 2" xfId="12140" xr:uid="{00000000-0005-0000-0000-0000492F0000}"/>
    <cellStyle name="Comma 3 15" xfId="12141" xr:uid="{00000000-0005-0000-0000-00004A2F0000}"/>
    <cellStyle name="Comma 3 15 2" xfId="12142" xr:uid="{00000000-0005-0000-0000-00004B2F0000}"/>
    <cellStyle name="Comma 3 16" xfId="12143" xr:uid="{00000000-0005-0000-0000-00004C2F0000}"/>
    <cellStyle name="Comma 3 2" xfId="12144" xr:uid="{00000000-0005-0000-0000-00004D2F0000}"/>
    <cellStyle name="Comma 3 2 10" xfId="12145" xr:uid="{00000000-0005-0000-0000-00004E2F0000}"/>
    <cellStyle name="Comma 3 2 10 2" xfId="12146" xr:uid="{00000000-0005-0000-0000-00004F2F0000}"/>
    <cellStyle name="Comma 3 2 10 2 2" xfId="12147" xr:uid="{00000000-0005-0000-0000-0000502F0000}"/>
    <cellStyle name="Comma 3 2 10 3" xfId="12148" xr:uid="{00000000-0005-0000-0000-0000512F0000}"/>
    <cellStyle name="Comma 3 2 10 3 2" xfId="12149" xr:uid="{00000000-0005-0000-0000-0000522F0000}"/>
    <cellStyle name="Comma 3 2 10 4" xfId="12150" xr:uid="{00000000-0005-0000-0000-0000532F0000}"/>
    <cellStyle name="Comma 3 2 11" xfId="12151" xr:uid="{00000000-0005-0000-0000-0000542F0000}"/>
    <cellStyle name="Comma 3 2 11 2" xfId="12152" xr:uid="{00000000-0005-0000-0000-0000552F0000}"/>
    <cellStyle name="Comma 3 2 11 2 2" xfId="12153" xr:uid="{00000000-0005-0000-0000-0000562F0000}"/>
    <cellStyle name="Comma 3 2 11 3" xfId="12154" xr:uid="{00000000-0005-0000-0000-0000572F0000}"/>
    <cellStyle name="Comma 3 2 11 3 2" xfId="12155" xr:uid="{00000000-0005-0000-0000-0000582F0000}"/>
    <cellStyle name="Comma 3 2 11 4" xfId="12156" xr:uid="{00000000-0005-0000-0000-0000592F0000}"/>
    <cellStyle name="Comma 3 2 12" xfId="12157" xr:uid="{00000000-0005-0000-0000-00005A2F0000}"/>
    <cellStyle name="Comma 3 2 12 2" xfId="12158" xr:uid="{00000000-0005-0000-0000-00005B2F0000}"/>
    <cellStyle name="Comma 3 2 13" xfId="12159" xr:uid="{00000000-0005-0000-0000-00005C2F0000}"/>
    <cellStyle name="Comma 3 2 13 2" xfId="12160" xr:uid="{00000000-0005-0000-0000-00005D2F0000}"/>
    <cellStyle name="Comma 3 2 14" xfId="12161" xr:uid="{00000000-0005-0000-0000-00005E2F0000}"/>
    <cellStyle name="Comma 3 2 2" xfId="12162" xr:uid="{00000000-0005-0000-0000-00005F2F0000}"/>
    <cellStyle name="Comma 3 2 2 10" xfId="12163" xr:uid="{00000000-0005-0000-0000-0000602F0000}"/>
    <cellStyle name="Comma 3 2 2 10 2" xfId="12164" xr:uid="{00000000-0005-0000-0000-0000612F0000}"/>
    <cellStyle name="Comma 3 2 2 10 2 2" xfId="12165" xr:uid="{00000000-0005-0000-0000-0000622F0000}"/>
    <cellStyle name="Comma 3 2 2 10 3" xfId="12166" xr:uid="{00000000-0005-0000-0000-0000632F0000}"/>
    <cellStyle name="Comma 3 2 2 10 3 2" xfId="12167" xr:uid="{00000000-0005-0000-0000-0000642F0000}"/>
    <cellStyle name="Comma 3 2 2 10 4" xfId="12168" xr:uid="{00000000-0005-0000-0000-0000652F0000}"/>
    <cellStyle name="Comma 3 2 2 11" xfId="12169" xr:uid="{00000000-0005-0000-0000-0000662F0000}"/>
    <cellStyle name="Comma 3 2 2 11 2" xfId="12170" xr:uid="{00000000-0005-0000-0000-0000672F0000}"/>
    <cellStyle name="Comma 3 2 2 12" xfId="12171" xr:uid="{00000000-0005-0000-0000-0000682F0000}"/>
    <cellStyle name="Comma 3 2 2 12 2" xfId="12172" xr:uid="{00000000-0005-0000-0000-0000692F0000}"/>
    <cellStyle name="Comma 3 2 2 13" xfId="12173" xr:uid="{00000000-0005-0000-0000-00006A2F0000}"/>
    <cellStyle name="Comma 3 2 2 2" xfId="12174" xr:uid="{00000000-0005-0000-0000-00006B2F0000}"/>
    <cellStyle name="Comma 3 2 2 2 10" xfId="12175" xr:uid="{00000000-0005-0000-0000-00006C2F0000}"/>
    <cellStyle name="Comma 3 2 2 2 10 2" xfId="12176" xr:uid="{00000000-0005-0000-0000-00006D2F0000}"/>
    <cellStyle name="Comma 3 2 2 2 11" xfId="12177" xr:uid="{00000000-0005-0000-0000-00006E2F0000}"/>
    <cellStyle name="Comma 3 2 2 2 11 2" xfId="12178" xr:uid="{00000000-0005-0000-0000-00006F2F0000}"/>
    <cellStyle name="Comma 3 2 2 2 12" xfId="12179" xr:uid="{00000000-0005-0000-0000-0000702F0000}"/>
    <cellStyle name="Comma 3 2 2 2 2" xfId="12180" xr:uid="{00000000-0005-0000-0000-0000712F0000}"/>
    <cellStyle name="Comma 3 2 2 2 2 2" xfId="12181" xr:uid="{00000000-0005-0000-0000-0000722F0000}"/>
    <cellStyle name="Comma 3 2 2 2 2 2 2" xfId="12182" xr:uid="{00000000-0005-0000-0000-0000732F0000}"/>
    <cellStyle name="Comma 3 2 2 2 2 2 2 2" xfId="12183" xr:uid="{00000000-0005-0000-0000-0000742F0000}"/>
    <cellStyle name="Comma 3 2 2 2 2 2 2 2 2" xfId="12184" xr:uid="{00000000-0005-0000-0000-0000752F0000}"/>
    <cellStyle name="Comma 3 2 2 2 2 2 2 3" xfId="12185" xr:uid="{00000000-0005-0000-0000-0000762F0000}"/>
    <cellStyle name="Comma 3 2 2 2 2 2 2 3 2" xfId="12186" xr:uid="{00000000-0005-0000-0000-0000772F0000}"/>
    <cellStyle name="Comma 3 2 2 2 2 2 2 4" xfId="12187" xr:uid="{00000000-0005-0000-0000-0000782F0000}"/>
    <cellStyle name="Comma 3 2 2 2 2 2 3" xfId="12188" xr:uid="{00000000-0005-0000-0000-0000792F0000}"/>
    <cellStyle name="Comma 3 2 2 2 2 2 3 2" xfId="12189" xr:uid="{00000000-0005-0000-0000-00007A2F0000}"/>
    <cellStyle name="Comma 3 2 2 2 2 2 4" xfId="12190" xr:uid="{00000000-0005-0000-0000-00007B2F0000}"/>
    <cellStyle name="Comma 3 2 2 2 2 2 4 2" xfId="12191" xr:uid="{00000000-0005-0000-0000-00007C2F0000}"/>
    <cellStyle name="Comma 3 2 2 2 2 2 5" xfId="12192" xr:uid="{00000000-0005-0000-0000-00007D2F0000}"/>
    <cellStyle name="Comma 3 2 2 2 2 3" xfId="12193" xr:uid="{00000000-0005-0000-0000-00007E2F0000}"/>
    <cellStyle name="Comma 3 2 2 2 2 3 2" xfId="12194" xr:uid="{00000000-0005-0000-0000-00007F2F0000}"/>
    <cellStyle name="Comma 3 2 2 2 2 3 2 2" xfId="12195" xr:uid="{00000000-0005-0000-0000-0000802F0000}"/>
    <cellStyle name="Comma 3 2 2 2 2 3 3" xfId="12196" xr:uid="{00000000-0005-0000-0000-0000812F0000}"/>
    <cellStyle name="Comma 3 2 2 2 2 3 3 2" xfId="12197" xr:uid="{00000000-0005-0000-0000-0000822F0000}"/>
    <cellStyle name="Comma 3 2 2 2 2 3 4" xfId="12198" xr:uid="{00000000-0005-0000-0000-0000832F0000}"/>
    <cellStyle name="Comma 3 2 2 2 2 4" xfId="12199" xr:uid="{00000000-0005-0000-0000-0000842F0000}"/>
    <cellStyle name="Comma 3 2 2 2 2 4 2" xfId="12200" xr:uid="{00000000-0005-0000-0000-0000852F0000}"/>
    <cellStyle name="Comma 3 2 2 2 2 5" xfId="12201" xr:uid="{00000000-0005-0000-0000-0000862F0000}"/>
    <cellStyle name="Comma 3 2 2 2 2 5 2" xfId="12202" xr:uid="{00000000-0005-0000-0000-0000872F0000}"/>
    <cellStyle name="Comma 3 2 2 2 2 6" xfId="12203" xr:uid="{00000000-0005-0000-0000-0000882F0000}"/>
    <cellStyle name="Comma 3 2 2 2 3" xfId="12204" xr:uid="{00000000-0005-0000-0000-0000892F0000}"/>
    <cellStyle name="Comma 3 2 2 2 3 2" xfId="12205" xr:uid="{00000000-0005-0000-0000-00008A2F0000}"/>
    <cellStyle name="Comma 3 2 2 2 3 2 2" xfId="12206" xr:uid="{00000000-0005-0000-0000-00008B2F0000}"/>
    <cellStyle name="Comma 3 2 2 2 3 2 2 2" xfId="12207" xr:uid="{00000000-0005-0000-0000-00008C2F0000}"/>
    <cellStyle name="Comma 3 2 2 2 3 2 2 2 2" xfId="12208" xr:uid="{00000000-0005-0000-0000-00008D2F0000}"/>
    <cellStyle name="Comma 3 2 2 2 3 2 2 3" xfId="12209" xr:uid="{00000000-0005-0000-0000-00008E2F0000}"/>
    <cellStyle name="Comma 3 2 2 2 3 2 2 3 2" xfId="12210" xr:uid="{00000000-0005-0000-0000-00008F2F0000}"/>
    <cellStyle name="Comma 3 2 2 2 3 2 2 4" xfId="12211" xr:uid="{00000000-0005-0000-0000-0000902F0000}"/>
    <cellStyle name="Comma 3 2 2 2 3 2 3" xfId="12212" xr:uid="{00000000-0005-0000-0000-0000912F0000}"/>
    <cellStyle name="Comma 3 2 2 2 3 2 3 2" xfId="12213" xr:uid="{00000000-0005-0000-0000-0000922F0000}"/>
    <cellStyle name="Comma 3 2 2 2 3 2 4" xfId="12214" xr:uid="{00000000-0005-0000-0000-0000932F0000}"/>
    <cellStyle name="Comma 3 2 2 2 3 2 4 2" xfId="12215" xr:uid="{00000000-0005-0000-0000-0000942F0000}"/>
    <cellStyle name="Comma 3 2 2 2 3 2 5" xfId="12216" xr:uid="{00000000-0005-0000-0000-0000952F0000}"/>
    <cellStyle name="Comma 3 2 2 2 3 3" xfId="12217" xr:uid="{00000000-0005-0000-0000-0000962F0000}"/>
    <cellStyle name="Comma 3 2 2 2 3 3 2" xfId="12218" xr:uid="{00000000-0005-0000-0000-0000972F0000}"/>
    <cellStyle name="Comma 3 2 2 2 3 3 2 2" xfId="12219" xr:uid="{00000000-0005-0000-0000-0000982F0000}"/>
    <cellStyle name="Comma 3 2 2 2 3 3 3" xfId="12220" xr:uid="{00000000-0005-0000-0000-0000992F0000}"/>
    <cellStyle name="Comma 3 2 2 2 3 3 3 2" xfId="12221" xr:uid="{00000000-0005-0000-0000-00009A2F0000}"/>
    <cellStyle name="Comma 3 2 2 2 3 3 4" xfId="12222" xr:uid="{00000000-0005-0000-0000-00009B2F0000}"/>
    <cellStyle name="Comma 3 2 2 2 3 4" xfId="12223" xr:uid="{00000000-0005-0000-0000-00009C2F0000}"/>
    <cellStyle name="Comma 3 2 2 2 3 4 2" xfId="12224" xr:uid="{00000000-0005-0000-0000-00009D2F0000}"/>
    <cellStyle name="Comma 3 2 2 2 3 5" xfId="12225" xr:uid="{00000000-0005-0000-0000-00009E2F0000}"/>
    <cellStyle name="Comma 3 2 2 2 3 5 2" xfId="12226" xr:uid="{00000000-0005-0000-0000-00009F2F0000}"/>
    <cellStyle name="Comma 3 2 2 2 3 6" xfId="12227" xr:uid="{00000000-0005-0000-0000-0000A02F0000}"/>
    <cellStyle name="Comma 3 2 2 2 4" xfId="12228" xr:uid="{00000000-0005-0000-0000-0000A12F0000}"/>
    <cellStyle name="Comma 3 2 2 2 4 2" xfId="12229" xr:uid="{00000000-0005-0000-0000-0000A22F0000}"/>
    <cellStyle name="Comma 3 2 2 2 4 2 2" xfId="12230" xr:uid="{00000000-0005-0000-0000-0000A32F0000}"/>
    <cellStyle name="Comma 3 2 2 2 4 2 2 2" xfId="12231" xr:uid="{00000000-0005-0000-0000-0000A42F0000}"/>
    <cellStyle name="Comma 3 2 2 2 4 2 2 2 2" xfId="12232" xr:uid="{00000000-0005-0000-0000-0000A52F0000}"/>
    <cellStyle name="Comma 3 2 2 2 4 2 2 3" xfId="12233" xr:uid="{00000000-0005-0000-0000-0000A62F0000}"/>
    <cellStyle name="Comma 3 2 2 2 4 2 2 3 2" xfId="12234" xr:uid="{00000000-0005-0000-0000-0000A72F0000}"/>
    <cellStyle name="Comma 3 2 2 2 4 2 2 4" xfId="12235" xr:uid="{00000000-0005-0000-0000-0000A82F0000}"/>
    <cellStyle name="Comma 3 2 2 2 4 2 3" xfId="12236" xr:uid="{00000000-0005-0000-0000-0000A92F0000}"/>
    <cellStyle name="Comma 3 2 2 2 4 2 3 2" xfId="12237" xr:uid="{00000000-0005-0000-0000-0000AA2F0000}"/>
    <cellStyle name="Comma 3 2 2 2 4 2 4" xfId="12238" xr:uid="{00000000-0005-0000-0000-0000AB2F0000}"/>
    <cellStyle name="Comma 3 2 2 2 4 2 4 2" xfId="12239" xr:uid="{00000000-0005-0000-0000-0000AC2F0000}"/>
    <cellStyle name="Comma 3 2 2 2 4 2 5" xfId="12240" xr:uid="{00000000-0005-0000-0000-0000AD2F0000}"/>
    <cellStyle name="Comma 3 2 2 2 4 3" xfId="12241" xr:uid="{00000000-0005-0000-0000-0000AE2F0000}"/>
    <cellStyle name="Comma 3 2 2 2 4 3 2" xfId="12242" xr:uid="{00000000-0005-0000-0000-0000AF2F0000}"/>
    <cellStyle name="Comma 3 2 2 2 4 3 2 2" xfId="12243" xr:uid="{00000000-0005-0000-0000-0000B02F0000}"/>
    <cellStyle name="Comma 3 2 2 2 4 3 3" xfId="12244" xr:uid="{00000000-0005-0000-0000-0000B12F0000}"/>
    <cellStyle name="Comma 3 2 2 2 4 3 3 2" xfId="12245" xr:uid="{00000000-0005-0000-0000-0000B22F0000}"/>
    <cellStyle name="Comma 3 2 2 2 4 3 4" xfId="12246" xr:uid="{00000000-0005-0000-0000-0000B32F0000}"/>
    <cellStyle name="Comma 3 2 2 2 4 4" xfId="12247" xr:uid="{00000000-0005-0000-0000-0000B42F0000}"/>
    <cellStyle name="Comma 3 2 2 2 4 4 2" xfId="12248" xr:uid="{00000000-0005-0000-0000-0000B52F0000}"/>
    <cellStyle name="Comma 3 2 2 2 4 5" xfId="12249" xr:uid="{00000000-0005-0000-0000-0000B62F0000}"/>
    <cellStyle name="Comma 3 2 2 2 4 5 2" xfId="12250" xr:uid="{00000000-0005-0000-0000-0000B72F0000}"/>
    <cellStyle name="Comma 3 2 2 2 4 6" xfId="12251" xr:uid="{00000000-0005-0000-0000-0000B82F0000}"/>
    <cellStyle name="Comma 3 2 2 2 5" xfId="12252" xr:uid="{00000000-0005-0000-0000-0000B92F0000}"/>
    <cellStyle name="Comma 3 2 2 2 5 2" xfId="12253" xr:uid="{00000000-0005-0000-0000-0000BA2F0000}"/>
    <cellStyle name="Comma 3 2 2 2 5 2 2" xfId="12254" xr:uid="{00000000-0005-0000-0000-0000BB2F0000}"/>
    <cellStyle name="Comma 3 2 2 2 5 2 2 2" xfId="12255" xr:uid="{00000000-0005-0000-0000-0000BC2F0000}"/>
    <cellStyle name="Comma 3 2 2 2 5 2 2 2 2" xfId="12256" xr:uid="{00000000-0005-0000-0000-0000BD2F0000}"/>
    <cellStyle name="Comma 3 2 2 2 5 2 2 3" xfId="12257" xr:uid="{00000000-0005-0000-0000-0000BE2F0000}"/>
    <cellStyle name="Comma 3 2 2 2 5 2 2 3 2" xfId="12258" xr:uid="{00000000-0005-0000-0000-0000BF2F0000}"/>
    <cellStyle name="Comma 3 2 2 2 5 2 2 4" xfId="12259" xr:uid="{00000000-0005-0000-0000-0000C02F0000}"/>
    <cellStyle name="Comma 3 2 2 2 5 2 3" xfId="12260" xr:uid="{00000000-0005-0000-0000-0000C12F0000}"/>
    <cellStyle name="Comma 3 2 2 2 5 2 3 2" xfId="12261" xr:uid="{00000000-0005-0000-0000-0000C22F0000}"/>
    <cellStyle name="Comma 3 2 2 2 5 2 4" xfId="12262" xr:uid="{00000000-0005-0000-0000-0000C32F0000}"/>
    <cellStyle name="Comma 3 2 2 2 5 2 4 2" xfId="12263" xr:uid="{00000000-0005-0000-0000-0000C42F0000}"/>
    <cellStyle name="Comma 3 2 2 2 5 2 5" xfId="12264" xr:uid="{00000000-0005-0000-0000-0000C52F0000}"/>
    <cellStyle name="Comma 3 2 2 2 5 3" xfId="12265" xr:uid="{00000000-0005-0000-0000-0000C62F0000}"/>
    <cellStyle name="Comma 3 2 2 2 5 3 2" xfId="12266" xr:uid="{00000000-0005-0000-0000-0000C72F0000}"/>
    <cellStyle name="Comma 3 2 2 2 5 3 2 2" xfId="12267" xr:uid="{00000000-0005-0000-0000-0000C82F0000}"/>
    <cellStyle name="Comma 3 2 2 2 5 3 3" xfId="12268" xr:uid="{00000000-0005-0000-0000-0000C92F0000}"/>
    <cellStyle name="Comma 3 2 2 2 5 3 3 2" xfId="12269" xr:uid="{00000000-0005-0000-0000-0000CA2F0000}"/>
    <cellStyle name="Comma 3 2 2 2 5 3 4" xfId="12270" xr:uid="{00000000-0005-0000-0000-0000CB2F0000}"/>
    <cellStyle name="Comma 3 2 2 2 5 4" xfId="12271" xr:uid="{00000000-0005-0000-0000-0000CC2F0000}"/>
    <cellStyle name="Comma 3 2 2 2 5 4 2" xfId="12272" xr:uid="{00000000-0005-0000-0000-0000CD2F0000}"/>
    <cellStyle name="Comma 3 2 2 2 5 5" xfId="12273" xr:uid="{00000000-0005-0000-0000-0000CE2F0000}"/>
    <cellStyle name="Comma 3 2 2 2 5 5 2" xfId="12274" xr:uid="{00000000-0005-0000-0000-0000CF2F0000}"/>
    <cellStyle name="Comma 3 2 2 2 5 6" xfId="12275" xr:uid="{00000000-0005-0000-0000-0000D02F0000}"/>
    <cellStyle name="Comma 3 2 2 2 6" xfId="12276" xr:uid="{00000000-0005-0000-0000-0000D12F0000}"/>
    <cellStyle name="Comma 3 2 2 2 6 2" xfId="12277" xr:uid="{00000000-0005-0000-0000-0000D22F0000}"/>
    <cellStyle name="Comma 3 2 2 2 6 2 2" xfId="12278" xr:uid="{00000000-0005-0000-0000-0000D32F0000}"/>
    <cellStyle name="Comma 3 2 2 2 6 2 2 2" xfId="12279" xr:uid="{00000000-0005-0000-0000-0000D42F0000}"/>
    <cellStyle name="Comma 3 2 2 2 6 2 2 2 2" xfId="12280" xr:uid="{00000000-0005-0000-0000-0000D52F0000}"/>
    <cellStyle name="Comma 3 2 2 2 6 2 2 3" xfId="12281" xr:uid="{00000000-0005-0000-0000-0000D62F0000}"/>
    <cellStyle name="Comma 3 2 2 2 6 2 2 3 2" xfId="12282" xr:uid="{00000000-0005-0000-0000-0000D72F0000}"/>
    <cellStyle name="Comma 3 2 2 2 6 2 2 4" xfId="12283" xr:uid="{00000000-0005-0000-0000-0000D82F0000}"/>
    <cellStyle name="Comma 3 2 2 2 6 2 3" xfId="12284" xr:uid="{00000000-0005-0000-0000-0000D92F0000}"/>
    <cellStyle name="Comma 3 2 2 2 6 2 3 2" xfId="12285" xr:uid="{00000000-0005-0000-0000-0000DA2F0000}"/>
    <cellStyle name="Comma 3 2 2 2 6 2 4" xfId="12286" xr:uid="{00000000-0005-0000-0000-0000DB2F0000}"/>
    <cellStyle name="Comma 3 2 2 2 6 2 4 2" xfId="12287" xr:uid="{00000000-0005-0000-0000-0000DC2F0000}"/>
    <cellStyle name="Comma 3 2 2 2 6 2 5" xfId="12288" xr:uid="{00000000-0005-0000-0000-0000DD2F0000}"/>
    <cellStyle name="Comma 3 2 2 2 6 3" xfId="12289" xr:uid="{00000000-0005-0000-0000-0000DE2F0000}"/>
    <cellStyle name="Comma 3 2 2 2 6 3 2" xfId="12290" xr:uid="{00000000-0005-0000-0000-0000DF2F0000}"/>
    <cellStyle name="Comma 3 2 2 2 6 3 2 2" xfId="12291" xr:uid="{00000000-0005-0000-0000-0000E02F0000}"/>
    <cellStyle name="Comma 3 2 2 2 6 3 3" xfId="12292" xr:uid="{00000000-0005-0000-0000-0000E12F0000}"/>
    <cellStyle name="Comma 3 2 2 2 6 3 3 2" xfId="12293" xr:uid="{00000000-0005-0000-0000-0000E22F0000}"/>
    <cellStyle name="Comma 3 2 2 2 6 3 4" xfId="12294" xr:uid="{00000000-0005-0000-0000-0000E32F0000}"/>
    <cellStyle name="Comma 3 2 2 2 6 4" xfId="12295" xr:uid="{00000000-0005-0000-0000-0000E42F0000}"/>
    <cellStyle name="Comma 3 2 2 2 6 4 2" xfId="12296" xr:uid="{00000000-0005-0000-0000-0000E52F0000}"/>
    <cellStyle name="Comma 3 2 2 2 6 5" xfId="12297" xr:uid="{00000000-0005-0000-0000-0000E62F0000}"/>
    <cellStyle name="Comma 3 2 2 2 6 5 2" xfId="12298" xr:uid="{00000000-0005-0000-0000-0000E72F0000}"/>
    <cellStyle name="Comma 3 2 2 2 6 6" xfId="12299" xr:uid="{00000000-0005-0000-0000-0000E82F0000}"/>
    <cellStyle name="Comma 3 2 2 2 7" xfId="12300" xr:uid="{00000000-0005-0000-0000-0000E92F0000}"/>
    <cellStyle name="Comma 3 2 2 2 7 2" xfId="12301" xr:uid="{00000000-0005-0000-0000-0000EA2F0000}"/>
    <cellStyle name="Comma 3 2 2 2 7 2 2" xfId="12302" xr:uid="{00000000-0005-0000-0000-0000EB2F0000}"/>
    <cellStyle name="Comma 3 2 2 2 7 2 2 2" xfId="12303" xr:uid="{00000000-0005-0000-0000-0000EC2F0000}"/>
    <cellStyle name="Comma 3 2 2 2 7 2 3" xfId="12304" xr:uid="{00000000-0005-0000-0000-0000ED2F0000}"/>
    <cellStyle name="Comma 3 2 2 2 7 2 3 2" xfId="12305" xr:uid="{00000000-0005-0000-0000-0000EE2F0000}"/>
    <cellStyle name="Comma 3 2 2 2 7 2 4" xfId="12306" xr:uid="{00000000-0005-0000-0000-0000EF2F0000}"/>
    <cellStyle name="Comma 3 2 2 2 7 3" xfId="12307" xr:uid="{00000000-0005-0000-0000-0000F02F0000}"/>
    <cellStyle name="Comma 3 2 2 2 7 3 2" xfId="12308" xr:uid="{00000000-0005-0000-0000-0000F12F0000}"/>
    <cellStyle name="Comma 3 2 2 2 7 4" xfId="12309" xr:uid="{00000000-0005-0000-0000-0000F22F0000}"/>
    <cellStyle name="Comma 3 2 2 2 7 4 2" xfId="12310" xr:uid="{00000000-0005-0000-0000-0000F32F0000}"/>
    <cellStyle name="Comma 3 2 2 2 7 5" xfId="12311" xr:uid="{00000000-0005-0000-0000-0000F42F0000}"/>
    <cellStyle name="Comma 3 2 2 2 8" xfId="12312" xr:uid="{00000000-0005-0000-0000-0000F52F0000}"/>
    <cellStyle name="Comma 3 2 2 2 8 2" xfId="12313" xr:uid="{00000000-0005-0000-0000-0000F62F0000}"/>
    <cellStyle name="Comma 3 2 2 2 8 2 2" xfId="12314" xr:uid="{00000000-0005-0000-0000-0000F72F0000}"/>
    <cellStyle name="Comma 3 2 2 2 8 3" xfId="12315" xr:uid="{00000000-0005-0000-0000-0000F82F0000}"/>
    <cellStyle name="Comma 3 2 2 2 8 3 2" xfId="12316" xr:uid="{00000000-0005-0000-0000-0000F92F0000}"/>
    <cellStyle name="Comma 3 2 2 2 8 4" xfId="12317" xr:uid="{00000000-0005-0000-0000-0000FA2F0000}"/>
    <cellStyle name="Comma 3 2 2 2 9" xfId="12318" xr:uid="{00000000-0005-0000-0000-0000FB2F0000}"/>
    <cellStyle name="Comma 3 2 2 2 9 2" xfId="12319" xr:uid="{00000000-0005-0000-0000-0000FC2F0000}"/>
    <cellStyle name="Comma 3 2 2 2 9 2 2" xfId="12320" xr:uid="{00000000-0005-0000-0000-0000FD2F0000}"/>
    <cellStyle name="Comma 3 2 2 2 9 3" xfId="12321" xr:uid="{00000000-0005-0000-0000-0000FE2F0000}"/>
    <cellStyle name="Comma 3 2 2 2 9 3 2" xfId="12322" xr:uid="{00000000-0005-0000-0000-0000FF2F0000}"/>
    <cellStyle name="Comma 3 2 2 2 9 4" xfId="12323" xr:uid="{00000000-0005-0000-0000-000000300000}"/>
    <cellStyle name="Comma 3 2 2 3" xfId="12324" xr:uid="{00000000-0005-0000-0000-000001300000}"/>
    <cellStyle name="Comma 3 2 2 3 2" xfId="12325" xr:uid="{00000000-0005-0000-0000-000002300000}"/>
    <cellStyle name="Comma 3 2 2 3 2 2" xfId="12326" xr:uid="{00000000-0005-0000-0000-000003300000}"/>
    <cellStyle name="Comma 3 2 2 3 2 2 2" xfId="12327" xr:uid="{00000000-0005-0000-0000-000004300000}"/>
    <cellStyle name="Comma 3 2 2 3 2 2 2 2" xfId="12328" xr:uid="{00000000-0005-0000-0000-000005300000}"/>
    <cellStyle name="Comma 3 2 2 3 2 2 3" xfId="12329" xr:uid="{00000000-0005-0000-0000-000006300000}"/>
    <cellStyle name="Comma 3 2 2 3 2 2 3 2" xfId="12330" xr:uid="{00000000-0005-0000-0000-000007300000}"/>
    <cellStyle name="Comma 3 2 2 3 2 2 4" xfId="12331" xr:uid="{00000000-0005-0000-0000-000008300000}"/>
    <cellStyle name="Comma 3 2 2 3 2 3" xfId="12332" xr:uid="{00000000-0005-0000-0000-000009300000}"/>
    <cellStyle name="Comma 3 2 2 3 2 3 2" xfId="12333" xr:uid="{00000000-0005-0000-0000-00000A300000}"/>
    <cellStyle name="Comma 3 2 2 3 2 4" xfId="12334" xr:uid="{00000000-0005-0000-0000-00000B300000}"/>
    <cellStyle name="Comma 3 2 2 3 2 4 2" xfId="12335" xr:uid="{00000000-0005-0000-0000-00000C300000}"/>
    <cellStyle name="Comma 3 2 2 3 2 5" xfId="12336" xr:uid="{00000000-0005-0000-0000-00000D300000}"/>
    <cellStyle name="Comma 3 2 2 3 3" xfId="12337" xr:uid="{00000000-0005-0000-0000-00000E300000}"/>
    <cellStyle name="Comma 3 2 2 3 3 2" xfId="12338" xr:uid="{00000000-0005-0000-0000-00000F300000}"/>
    <cellStyle name="Comma 3 2 2 3 3 2 2" xfId="12339" xr:uid="{00000000-0005-0000-0000-000010300000}"/>
    <cellStyle name="Comma 3 2 2 3 3 3" xfId="12340" xr:uid="{00000000-0005-0000-0000-000011300000}"/>
    <cellStyle name="Comma 3 2 2 3 3 3 2" xfId="12341" xr:uid="{00000000-0005-0000-0000-000012300000}"/>
    <cellStyle name="Comma 3 2 2 3 3 4" xfId="12342" xr:uid="{00000000-0005-0000-0000-000013300000}"/>
    <cellStyle name="Comma 3 2 2 3 4" xfId="12343" xr:uid="{00000000-0005-0000-0000-000014300000}"/>
    <cellStyle name="Comma 3 2 2 3 4 2" xfId="12344" xr:uid="{00000000-0005-0000-0000-000015300000}"/>
    <cellStyle name="Comma 3 2 2 3 5" xfId="12345" xr:uid="{00000000-0005-0000-0000-000016300000}"/>
    <cellStyle name="Comma 3 2 2 3 5 2" xfId="12346" xr:uid="{00000000-0005-0000-0000-000017300000}"/>
    <cellStyle name="Comma 3 2 2 3 6" xfId="12347" xr:uid="{00000000-0005-0000-0000-000018300000}"/>
    <cellStyle name="Comma 3 2 2 4" xfId="12348" xr:uid="{00000000-0005-0000-0000-000019300000}"/>
    <cellStyle name="Comma 3 2 2 4 2" xfId="12349" xr:uid="{00000000-0005-0000-0000-00001A300000}"/>
    <cellStyle name="Comma 3 2 2 4 2 2" xfId="12350" xr:uid="{00000000-0005-0000-0000-00001B300000}"/>
    <cellStyle name="Comma 3 2 2 4 2 2 2" xfId="12351" xr:uid="{00000000-0005-0000-0000-00001C300000}"/>
    <cellStyle name="Comma 3 2 2 4 2 2 2 2" xfId="12352" xr:uid="{00000000-0005-0000-0000-00001D300000}"/>
    <cellStyle name="Comma 3 2 2 4 2 2 3" xfId="12353" xr:uid="{00000000-0005-0000-0000-00001E300000}"/>
    <cellStyle name="Comma 3 2 2 4 2 2 3 2" xfId="12354" xr:uid="{00000000-0005-0000-0000-00001F300000}"/>
    <cellStyle name="Comma 3 2 2 4 2 2 4" xfId="12355" xr:uid="{00000000-0005-0000-0000-000020300000}"/>
    <cellStyle name="Comma 3 2 2 4 2 3" xfId="12356" xr:uid="{00000000-0005-0000-0000-000021300000}"/>
    <cellStyle name="Comma 3 2 2 4 2 3 2" xfId="12357" xr:uid="{00000000-0005-0000-0000-000022300000}"/>
    <cellStyle name="Comma 3 2 2 4 2 4" xfId="12358" xr:uid="{00000000-0005-0000-0000-000023300000}"/>
    <cellStyle name="Comma 3 2 2 4 2 4 2" xfId="12359" xr:uid="{00000000-0005-0000-0000-000024300000}"/>
    <cellStyle name="Comma 3 2 2 4 2 5" xfId="12360" xr:uid="{00000000-0005-0000-0000-000025300000}"/>
    <cellStyle name="Comma 3 2 2 4 3" xfId="12361" xr:uid="{00000000-0005-0000-0000-000026300000}"/>
    <cellStyle name="Comma 3 2 2 4 3 2" xfId="12362" xr:uid="{00000000-0005-0000-0000-000027300000}"/>
    <cellStyle name="Comma 3 2 2 4 3 2 2" xfId="12363" xr:uid="{00000000-0005-0000-0000-000028300000}"/>
    <cellStyle name="Comma 3 2 2 4 3 3" xfId="12364" xr:uid="{00000000-0005-0000-0000-000029300000}"/>
    <cellStyle name="Comma 3 2 2 4 3 3 2" xfId="12365" xr:uid="{00000000-0005-0000-0000-00002A300000}"/>
    <cellStyle name="Comma 3 2 2 4 3 4" xfId="12366" xr:uid="{00000000-0005-0000-0000-00002B300000}"/>
    <cellStyle name="Comma 3 2 2 4 4" xfId="12367" xr:uid="{00000000-0005-0000-0000-00002C300000}"/>
    <cellStyle name="Comma 3 2 2 4 4 2" xfId="12368" xr:uid="{00000000-0005-0000-0000-00002D300000}"/>
    <cellStyle name="Comma 3 2 2 4 5" xfId="12369" xr:uid="{00000000-0005-0000-0000-00002E300000}"/>
    <cellStyle name="Comma 3 2 2 4 5 2" xfId="12370" xr:uid="{00000000-0005-0000-0000-00002F300000}"/>
    <cellStyle name="Comma 3 2 2 4 6" xfId="12371" xr:uid="{00000000-0005-0000-0000-000030300000}"/>
    <cellStyle name="Comma 3 2 2 5" xfId="12372" xr:uid="{00000000-0005-0000-0000-000031300000}"/>
    <cellStyle name="Comma 3 2 2 5 2" xfId="12373" xr:uid="{00000000-0005-0000-0000-000032300000}"/>
    <cellStyle name="Comma 3 2 2 5 2 2" xfId="12374" xr:uid="{00000000-0005-0000-0000-000033300000}"/>
    <cellStyle name="Comma 3 2 2 5 2 2 2" xfId="12375" xr:uid="{00000000-0005-0000-0000-000034300000}"/>
    <cellStyle name="Comma 3 2 2 5 2 2 2 2" xfId="12376" xr:uid="{00000000-0005-0000-0000-000035300000}"/>
    <cellStyle name="Comma 3 2 2 5 2 2 3" xfId="12377" xr:uid="{00000000-0005-0000-0000-000036300000}"/>
    <cellStyle name="Comma 3 2 2 5 2 2 3 2" xfId="12378" xr:uid="{00000000-0005-0000-0000-000037300000}"/>
    <cellStyle name="Comma 3 2 2 5 2 2 4" xfId="12379" xr:uid="{00000000-0005-0000-0000-000038300000}"/>
    <cellStyle name="Comma 3 2 2 5 2 3" xfId="12380" xr:uid="{00000000-0005-0000-0000-000039300000}"/>
    <cellStyle name="Comma 3 2 2 5 2 3 2" xfId="12381" xr:uid="{00000000-0005-0000-0000-00003A300000}"/>
    <cellStyle name="Comma 3 2 2 5 2 4" xfId="12382" xr:uid="{00000000-0005-0000-0000-00003B300000}"/>
    <cellStyle name="Comma 3 2 2 5 2 4 2" xfId="12383" xr:uid="{00000000-0005-0000-0000-00003C300000}"/>
    <cellStyle name="Comma 3 2 2 5 2 5" xfId="12384" xr:uid="{00000000-0005-0000-0000-00003D300000}"/>
    <cellStyle name="Comma 3 2 2 5 3" xfId="12385" xr:uid="{00000000-0005-0000-0000-00003E300000}"/>
    <cellStyle name="Comma 3 2 2 5 3 2" xfId="12386" xr:uid="{00000000-0005-0000-0000-00003F300000}"/>
    <cellStyle name="Comma 3 2 2 5 3 2 2" xfId="12387" xr:uid="{00000000-0005-0000-0000-000040300000}"/>
    <cellStyle name="Comma 3 2 2 5 3 3" xfId="12388" xr:uid="{00000000-0005-0000-0000-000041300000}"/>
    <cellStyle name="Comma 3 2 2 5 3 3 2" xfId="12389" xr:uid="{00000000-0005-0000-0000-000042300000}"/>
    <cellStyle name="Comma 3 2 2 5 3 4" xfId="12390" xr:uid="{00000000-0005-0000-0000-000043300000}"/>
    <cellStyle name="Comma 3 2 2 5 4" xfId="12391" xr:uid="{00000000-0005-0000-0000-000044300000}"/>
    <cellStyle name="Comma 3 2 2 5 4 2" xfId="12392" xr:uid="{00000000-0005-0000-0000-000045300000}"/>
    <cellStyle name="Comma 3 2 2 5 5" xfId="12393" xr:uid="{00000000-0005-0000-0000-000046300000}"/>
    <cellStyle name="Comma 3 2 2 5 5 2" xfId="12394" xr:uid="{00000000-0005-0000-0000-000047300000}"/>
    <cellStyle name="Comma 3 2 2 5 6" xfId="12395" xr:uid="{00000000-0005-0000-0000-000048300000}"/>
    <cellStyle name="Comma 3 2 2 6" xfId="12396" xr:uid="{00000000-0005-0000-0000-000049300000}"/>
    <cellStyle name="Comma 3 2 2 6 2" xfId="12397" xr:uid="{00000000-0005-0000-0000-00004A300000}"/>
    <cellStyle name="Comma 3 2 2 6 2 2" xfId="12398" xr:uid="{00000000-0005-0000-0000-00004B300000}"/>
    <cellStyle name="Comma 3 2 2 6 2 2 2" xfId="12399" xr:uid="{00000000-0005-0000-0000-00004C300000}"/>
    <cellStyle name="Comma 3 2 2 6 2 2 2 2" xfId="12400" xr:uid="{00000000-0005-0000-0000-00004D300000}"/>
    <cellStyle name="Comma 3 2 2 6 2 2 3" xfId="12401" xr:uid="{00000000-0005-0000-0000-00004E300000}"/>
    <cellStyle name="Comma 3 2 2 6 2 2 3 2" xfId="12402" xr:uid="{00000000-0005-0000-0000-00004F300000}"/>
    <cellStyle name="Comma 3 2 2 6 2 2 4" xfId="12403" xr:uid="{00000000-0005-0000-0000-000050300000}"/>
    <cellStyle name="Comma 3 2 2 6 2 3" xfId="12404" xr:uid="{00000000-0005-0000-0000-000051300000}"/>
    <cellStyle name="Comma 3 2 2 6 2 3 2" xfId="12405" xr:uid="{00000000-0005-0000-0000-000052300000}"/>
    <cellStyle name="Comma 3 2 2 6 2 4" xfId="12406" xr:uid="{00000000-0005-0000-0000-000053300000}"/>
    <cellStyle name="Comma 3 2 2 6 2 4 2" xfId="12407" xr:uid="{00000000-0005-0000-0000-000054300000}"/>
    <cellStyle name="Comma 3 2 2 6 2 5" xfId="12408" xr:uid="{00000000-0005-0000-0000-000055300000}"/>
    <cellStyle name="Comma 3 2 2 6 3" xfId="12409" xr:uid="{00000000-0005-0000-0000-000056300000}"/>
    <cellStyle name="Comma 3 2 2 6 3 2" xfId="12410" xr:uid="{00000000-0005-0000-0000-000057300000}"/>
    <cellStyle name="Comma 3 2 2 6 3 2 2" xfId="12411" xr:uid="{00000000-0005-0000-0000-000058300000}"/>
    <cellStyle name="Comma 3 2 2 6 3 3" xfId="12412" xr:uid="{00000000-0005-0000-0000-000059300000}"/>
    <cellStyle name="Comma 3 2 2 6 3 3 2" xfId="12413" xr:uid="{00000000-0005-0000-0000-00005A300000}"/>
    <cellStyle name="Comma 3 2 2 6 3 4" xfId="12414" xr:uid="{00000000-0005-0000-0000-00005B300000}"/>
    <cellStyle name="Comma 3 2 2 6 4" xfId="12415" xr:uid="{00000000-0005-0000-0000-00005C300000}"/>
    <cellStyle name="Comma 3 2 2 6 4 2" xfId="12416" xr:uid="{00000000-0005-0000-0000-00005D300000}"/>
    <cellStyle name="Comma 3 2 2 6 5" xfId="12417" xr:uid="{00000000-0005-0000-0000-00005E300000}"/>
    <cellStyle name="Comma 3 2 2 6 5 2" xfId="12418" xr:uid="{00000000-0005-0000-0000-00005F300000}"/>
    <cellStyle name="Comma 3 2 2 6 6" xfId="12419" xr:uid="{00000000-0005-0000-0000-000060300000}"/>
    <cellStyle name="Comma 3 2 2 7" xfId="12420" xr:uid="{00000000-0005-0000-0000-000061300000}"/>
    <cellStyle name="Comma 3 2 2 7 2" xfId="12421" xr:uid="{00000000-0005-0000-0000-000062300000}"/>
    <cellStyle name="Comma 3 2 2 7 2 2" xfId="12422" xr:uid="{00000000-0005-0000-0000-000063300000}"/>
    <cellStyle name="Comma 3 2 2 7 2 2 2" xfId="12423" xr:uid="{00000000-0005-0000-0000-000064300000}"/>
    <cellStyle name="Comma 3 2 2 7 2 2 2 2" xfId="12424" xr:uid="{00000000-0005-0000-0000-000065300000}"/>
    <cellStyle name="Comma 3 2 2 7 2 2 3" xfId="12425" xr:uid="{00000000-0005-0000-0000-000066300000}"/>
    <cellStyle name="Comma 3 2 2 7 2 2 3 2" xfId="12426" xr:uid="{00000000-0005-0000-0000-000067300000}"/>
    <cellStyle name="Comma 3 2 2 7 2 2 4" xfId="12427" xr:uid="{00000000-0005-0000-0000-000068300000}"/>
    <cellStyle name="Comma 3 2 2 7 2 3" xfId="12428" xr:uid="{00000000-0005-0000-0000-000069300000}"/>
    <cellStyle name="Comma 3 2 2 7 2 3 2" xfId="12429" xr:uid="{00000000-0005-0000-0000-00006A300000}"/>
    <cellStyle name="Comma 3 2 2 7 2 4" xfId="12430" xr:uid="{00000000-0005-0000-0000-00006B300000}"/>
    <cellStyle name="Comma 3 2 2 7 2 4 2" xfId="12431" xr:uid="{00000000-0005-0000-0000-00006C300000}"/>
    <cellStyle name="Comma 3 2 2 7 2 5" xfId="12432" xr:uid="{00000000-0005-0000-0000-00006D300000}"/>
    <cellStyle name="Comma 3 2 2 7 3" xfId="12433" xr:uid="{00000000-0005-0000-0000-00006E300000}"/>
    <cellStyle name="Comma 3 2 2 7 3 2" xfId="12434" xr:uid="{00000000-0005-0000-0000-00006F300000}"/>
    <cellStyle name="Comma 3 2 2 7 3 2 2" xfId="12435" xr:uid="{00000000-0005-0000-0000-000070300000}"/>
    <cellStyle name="Comma 3 2 2 7 3 3" xfId="12436" xr:uid="{00000000-0005-0000-0000-000071300000}"/>
    <cellStyle name="Comma 3 2 2 7 3 3 2" xfId="12437" xr:uid="{00000000-0005-0000-0000-000072300000}"/>
    <cellStyle name="Comma 3 2 2 7 3 4" xfId="12438" xr:uid="{00000000-0005-0000-0000-000073300000}"/>
    <cellStyle name="Comma 3 2 2 7 4" xfId="12439" xr:uid="{00000000-0005-0000-0000-000074300000}"/>
    <cellStyle name="Comma 3 2 2 7 4 2" xfId="12440" xr:uid="{00000000-0005-0000-0000-000075300000}"/>
    <cellStyle name="Comma 3 2 2 7 5" xfId="12441" xr:uid="{00000000-0005-0000-0000-000076300000}"/>
    <cellStyle name="Comma 3 2 2 7 5 2" xfId="12442" xr:uid="{00000000-0005-0000-0000-000077300000}"/>
    <cellStyle name="Comma 3 2 2 7 6" xfId="12443" xr:uid="{00000000-0005-0000-0000-000078300000}"/>
    <cellStyle name="Comma 3 2 2 8" xfId="12444" xr:uid="{00000000-0005-0000-0000-000079300000}"/>
    <cellStyle name="Comma 3 2 2 8 2" xfId="12445" xr:uid="{00000000-0005-0000-0000-00007A300000}"/>
    <cellStyle name="Comma 3 2 2 8 2 2" xfId="12446" xr:uid="{00000000-0005-0000-0000-00007B300000}"/>
    <cellStyle name="Comma 3 2 2 8 2 2 2" xfId="12447" xr:uid="{00000000-0005-0000-0000-00007C300000}"/>
    <cellStyle name="Comma 3 2 2 8 2 3" xfId="12448" xr:uid="{00000000-0005-0000-0000-00007D300000}"/>
    <cellStyle name="Comma 3 2 2 8 2 3 2" xfId="12449" xr:uid="{00000000-0005-0000-0000-00007E300000}"/>
    <cellStyle name="Comma 3 2 2 8 2 4" xfId="12450" xr:uid="{00000000-0005-0000-0000-00007F300000}"/>
    <cellStyle name="Comma 3 2 2 8 3" xfId="12451" xr:uid="{00000000-0005-0000-0000-000080300000}"/>
    <cellStyle name="Comma 3 2 2 8 3 2" xfId="12452" xr:uid="{00000000-0005-0000-0000-000081300000}"/>
    <cellStyle name="Comma 3 2 2 8 4" xfId="12453" xr:uid="{00000000-0005-0000-0000-000082300000}"/>
    <cellStyle name="Comma 3 2 2 8 4 2" xfId="12454" xr:uid="{00000000-0005-0000-0000-000083300000}"/>
    <cellStyle name="Comma 3 2 2 8 5" xfId="12455" xr:uid="{00000000-0005-0000-0000-000084300000}"/>
    <cellStyle name="Comma 3 2 2 9" xfId="12456" xr:uid="{00000000-0005-0000-0000-000085300000}"/>
    <cellStyle name="Comma 3 2 2 9 2" xfId="12457" xr:uid="{00000000-0005-0000-0000-000086300000}"/>
    <cellStyle name="Comma 3 2 2 9 2 2" xfId="12458" xr:uid="{00000000-0005-0000-0000-000087300000}"/>
    <cellStyle name="Comma 3 2 2 9 3" xfId="12459" xr:uid="{00000000-0005-0000-0000-000088300000}"/>
    <cellStyle name="Comma 3 2 2 9 3 2" xfId="12460" xr:uid="{00000000-0005-0000-0000-000089300000}"/>
    <cellStyle name="Comma 3 2 2 9 4" xfId="12461" xr:uid="{00000000-0005-0000-0000-00008A300000}"/>
    <cellStyle name="Comma 3 2 3" xfId="12462" xr:uid="{00000000-0005-0000-0000-00008B300000}"/>
    <cellStyle name="Comma 3 2 3 10" xfId="12463" xr:uid="{00000000-0005-0000-0000-00008C300000}"/>
    <cellStyle name="Comma 3 2 3 10 2" xfId="12464" xr:uid="{00000000-0005-0000-0000-00008D300000}"/>
    <cellStyle name="Comma 3 2 3 11" xfId="12465" xr:uid="{00000000-0005-0000-0000-00008E300000}"/>
    <cellStyle name="Comma 3 2 3 11 2" xfId="12466" xr:uid="{00000000-0005-0000-0000-00008F300000}"/>
    <cellStyle name="Comma 3 2 3 12" xfId="12467" xr:uid="{00000000-0005-0000-0000-000090300000}"/>
    <cellStyle name="Comma 3 2 3 2" xfId="12468" xr:uid="{00000000-0005-0000-0000-000091300000}"/>
    <cellStyle name="Comma 3 2 3 2 2" xfId="12469" xr:uid="{00000000-0005-0000-0000-000092300000}"/>
    <cellStyle name="Comma 3 2 3 2 2 2" xfId="12470" xr:uid="{00000000-0005-0000-0000-000093300000}"/>
    <cellStyle name="Comma 3 2 3 2 2 2 2" xfId="12471" xr:uid="{00000000-0005-0000-0000-000094300000}"/>
    <cellStyle name="Comma 3 2 3 2 2 2 2 2" xfId="12472" xr:uid="{00000000-0005-0000-0000-000095300000}"/>
    <cellStyle name="Comma 3 2 3 2 2 2 3" xfId="12473" xr:uid="{00000000-0005-0000-0000-000096300000}"/>
    <cellStyle name="Comma 3 2 3 2 2 2 3 2" xfId="12474" xr:uid="{00000000-0005-0000-0000-000097300000}"/>
    <cellStyle name="Comma 3 2 3 2 2 2 4" xfId="12475" xr:uid="{00000000-0005-0000-0000-000098300000}"/>
    <cellStyle name="Comma 3 2 3 2 2 3" xfId="12476" xr:uid="{00000000-0005-0000-0000-000099300000}"/>
    <cellStyle name="Comma 3 2 3 2 2 3 2" xfId="12477" xr:uid="{00000000-0005-0000-0000-00009A300000}"/>
    <cellStyle name="Comma 3 2 3 2 2 4" xfId="12478" xr:uid="{00000000-0005-0000-0000-00009B300000}"/>
    <cellStyle name="Comma 3 2 3 2 2 4 2" xfId="12479" xr:uid="{00000000-0005-0000-0000-00009C300000}"/>
    <cellStyle name="Comma 3 2 3 2 2 5" xfId="12480" xr:uid="{00000000-0005-0000-0000-00009D300000}"/>
    <cellStyle name="Comma 3 2 3 2 3" xfId="12481" xr:uid="{00000000-0005-0000-0000-00009E300000}"/>
    <cellStyle name="Comma 3 2 3 2 3 2" xfId="12482" xr:uid="{00000000-0005-0000-0000-00009F300000}"/>
    <cellStyle name="Comma 3 2 3 2 3 2 2" xfId="12483" xr:uid="{00000000-0005-0000-0000-0000A0300000}"/>
    <cellStyle name="Comma 3 2 3 2 3 3" xfId="12484" xr:uid="{00000000-0005-0000-0000-0000A1300000}"/>
    <cellStyle name="Comma 3 2 3 2 3 3 2" xfId="12485" xr:uid="{00000000-0005-0000-0000-0000A2300000}"/>
    <cellStyle name="Comma 3 2 3 2 3 4" xfId="12486" xr:uid="{00000000-0005-0000-0000-0000A3300000}"/>
    <cellStyle name="Comma 3 2 3 2 4" xfId="12487" xr:uid="{00000000-0005-0000-0000-0000A4300000}"/>
    <cellStyle name="Comma 3 2 3 2 4 2" xfId="12488" xr:uid="{00000000-0005-0000-0000-0000A5300000}"/>
    <cellStyle name="Comma 3 2 3 2 5" xfId="12489" xr:uid="{00000000-0005-0000-0000-0000A6300000}"/>
    <cellStyle name="Comma 3 2 3 2 5 2" xfId="12490" xr:uid="{00000000-0005-0000-0000-0000A7300000}"/>
    <cellStyle name="Comma 3 2 3 2 6" xfId="12491" xr:uid="{00000000-0005-0000-0000-0000A8300000}"/>
    <cellStyle name="Comma 3 2 3 3" xfId="12492" xr:uid="{00000000-0005-0000-0000-0000A9300000}"/>
    <cellStyle name="Comma 3 2 3 3 2" xfId="12493" xr:uid="{00000000-0005-0000-0000-0000AA300000}"/>
    <cellStyle name="Comma 3 2 3 3 2 2" xfId="12494" xr:uid="{00000000-0005-0000-0000-0000AB300000}"/>
    <cellStyle name="Comma 3 2 3 3 2 2 2" xfId="12495" xr:uid="{00000000-0005-0000-0000-0000AC300000}"/>
    <cellStyle name="Comma 3 2 3 3 2 2 2 2" xfId="12496" xr:uid="{00000000-0005-0000-0000-0000AD300000}"/>
    <cellStyle name="Comma 3 2 3 3 2 2 3" xfId="12497" xr:uid="{00000000-0005-0000-0000-0000AE300000}"/>
    <cellStyle name="Comma 3 2 3 3 2 2 3 2" xfId="12498" xr:uid="{00000000-0005-0000-0000-0000AF300000}"/>
    <cellStyle name="Comma 3 2 3 3 2 2 4" xfId="12499" xr:uid="{00000000-0005-0000-0000-0000B0300000}"/>
    <cellStyle name="Comma 3 2 3 3 2 3" xfId="12500" xr:uid="{00000000-0005-0000-0000-0000B1300000}"/>
    <cellStyle name="Comma 3 2 3 3 2 3 2" xfId="12501" xr:uid="{00000000-0005-0000-0000-0000B2300000}"/>
    <cellStyle name="Comma 3 2 3 3 2 4" xfId="12502" xr:uid="{00000000-0005-0000-0000-0000B3300000}"/>
    <cellStyle name="Comma 3 2 3 3 2 4 2" xfId="12503" xr:uid="{00000000-0005-0000-0000-0000B4300000}"/>
    <cellStyle name="Comma 3 2 3 3 2 5" xfId="12504" xr:uid="{00000000-0005-0000-0000-0000B5300000}"/>
    <cellStyle name="Comma 3 2 3 3 3" xfId="12505" xr:uid="{00000000-0005-0000-0000-0000B6300000}"/>
    <cellStyle name="Comma 3 2 3 3 3 2" xfId="12506" xr:uid="{00000000-0005-0000-0000-0000B7300000}"/>
    <cellStyle name="Comma 3 2 3 3 3 2 2" xfId="12507" xr:uid="{00000000-0005-0000-0000-0000B8300000}"/>
    <cellStyle name="Comma 3 2 3 3 3 3" xfId="12508" xr:uid="{00000000-0005-0000-0000-0000B9300000}"/>
    <cellStyle name="Comma 3 2 3 3 3 3 2" xfId="12509" xr:uid="{00000000-0005-0000-0000-0000BA300000}"/>
    <cellStyle name="Comma 3 2 3 3 3 4" xfId="12510" xr:uid="{00000000-0005-0000-0000-0000BB300000}"/>
    <cellStyle name="Comma 3 2 3 3 4" xfId="12511" xr:uid="{00000000-0005-0000-0000-0000BC300000}"/>
    <cellStyle name="Comma 3 2 3 3 4 2" xfId="12512" xr:uid="{00000000-0005-0000-0000-0000BD300000}"/>
    <cellStyle name="Comma 3 2 3 3 5" xfId="12513" xr:uid="{00000000-0005-0000-0000-0000BE300000}"/>
    <cellStyle name="Comma 3 2 3 3 5 2" xfId="12514" xr:uid="{00000000-0005-0000-0000-0000BF300000}"/>
    <cellStyle name="Comma 3 2 3 3 6" xfId="12515" xr:uid="{00000000-0005-0000-0000-0000C0300000}"/>
    <cellStyle name="Comma 3 2 3 4" xfId="12516" xr:uid="{00000000-0005-0000-0000-0000C1300000}"/>
    <cellStyle name="Comma 3 2 3 4 2" xfId="12517" xr:uid="{00000000-0005-0000-0000-0000C2300000}"/>
    <cellStyle name="Comma 3 2 3 4 2 2" xfId="12518" xr:uid="{00000000-0005-0000-0000-0000C3300000}"/>
    <cellStyle name="Comma 3 2 3 4 2 2 2" xfId="12519" xr:uid="{00000000-0005-0000-0000-0000C4300000}"/>
    <cellStyle name="Comma 3 2 3 4 2 2 2 2" xfId="12520" xr:uid="{00000000-0005-0000-0000-0000C5300000}"/>
    <cellStyle name="Comma 3 2 3 4 2 2 3" xfId="12521" xr:uid="{00000000-0005-0000-0000-0000C6300000}"/>
    <cellStyle name="Comma 3 2 3 4 2 2 3 2" xfId="12522" xr:uid="{00000000-0005-0000-0000-0000C7300000}"/>
    <cellStyle name="Comma 3 2 3 4 2 2 4" xfId="12523" xr:uid="{00000000-0005-0000-0000-0000C8300000}"/>
    <cellStyle name="Comma 3 2 3 4 2 3" xfId="12524" xr:uid="{00000000-0005-0000-0000-0000C9300000}"/>
    <cellStyle name="Comma 3 2 3 4 2 3 2" xfId="12525" xr:uid="{00000000-0005-0000-0000-0000CA300000}"/>
    <cellStyle name="Comma 3 2 3 4 2 4" xfId="12526" xr:uid="{00000000-0005-0000-0000-0000CB300000}"/>
    <cellStyle name="Comma 3 2 3 4 2 4 2" xfId="12527" xr:uid="{00000000-0005-0000-0000-0000CC300000}"/>
    <cellStyle name="Comma 3 2 3 4 2 5" xfId="12528" xr:uid="{00000000-0005-0000-0000-0000CD300000}"/>
    <cellStyle name="Comma 3 2 3 4 3" xfId="12529" xr:uid="{00000000-0005-0000-0000-0000CE300000}"/>
    <cellStyle name="Comma 3 2 3 4 3 2" xfId="12530" xr:uid="{00000000-0005-0000-0000-0000CF300000}"/>
    <cellStyle name="Comma 3 2 3 4 3 2 2" xfId="12531" xr:uid="{00000000-0005-0000-0000-0000D0300000}"/>
    <cellStyle name="Comma 3 2 3 4 3 3" xfId="12532" xr:uid="{00000000-0005-0000-0000-0000D1300000}"/>
    <cellStyle name="Comma 3 2 3 4 3 3 2" xfId="12533" xr:uid="{00000000-0005-0000-0000-0000D2300000}"/>
    <cellStyle name="Comma 3 2 3 4 3 4" xfId="12534" xr:uid="{00000000-0005-0000-0000-0000D3300000}"/>
    <cellStyle name="Comma 3 2 3 4 4" xfId="12535" xr:uid="{00000000-0005-0000-0000-0000D4300000}"/>
    <cellStyle name="Comma 3 2 3 4 4 2" xfId="12536" xr:uid="{00000000-0005-0000-0000-0000D5300000}"/>
    <cellStyle name="Comma 3 2 3 4 5" xfId="12537" xr:uid="{00000000-0005-0000-0000-0000D6300000}"/>
    <cellStyle name="Comma 3 2 3 4 5 2" xfId="12538" xr:uid="{00000000-0005-0000-0000-0000D7300000}"/>
    <cellStyle name="Comma 3 2 3 4 6" xfId="12539" xr:uid="{00000000-0005-0000-0000-0000D8300000}"/>
    <cellStyle name="Comma 3 2 3 5" xfId="12540" xr:uid="{00000000-0005-0000-0000-0000D9300000}"/>
    <cellStyle name="Comma 3 2 3 5 2" xfId="12541" xr:uid="{00000000-0005-0000-0000-0000DA300000}"/>
    <cellStyle name="Comma 3 2 3 5 2 2" xfId="12542" xr:uid="{00000000-0005-0000-0000-0000DB300000}"/>
    <cellStyle name="Comma 3 2 3 5 2 2 2" xfId="12543" xr:uid="{00000000-0005-0000-0000-0000DC300000}"/>
    <cellStyle name="Comma 3 2 3 5 2 2 2 2" xfId="12544" xr:uid="{00000000-0005-0000-0000-0000DD300000}"/>
    <cellStyle name="Comma 3 2 3 5 2 2 3" xfId="12545" xr:uid="{00000000-0005-0000-0000-0000DE300000}"/>
    <cellStyle name="Comma 3 2 3 5 2 2 3 2" xfId="12546" xr:uid="{00000000-0005-0000-0000-0000DF300000}"/>
    <cellStyle name="Comma 3 2 3 5 2 2 4" xfId="12547" xr:uid="{00000000-0005-0000-0000-0000E0300000}"/>
    <cellStyle name="Comma 3 2 3 5 2 3" xfId="12548" xr:uid="{00000000-0005-0000-0000-0000E1300000}"/>
    <cellStyle name="Comma 3 2 3 5 2 3 2" xfId="12549" xr:uid="{00000000-0005-0000-0000-0000E2300000}"/>
    <cellStyle name="Comma 3 2 3 5 2 4" xfId="12550" xr:uid="{00000000-0005-0000-0000-0000E3300000}"/>
    <cellStyle name="Comma 3 2 3 5 2 4 2" xfId="12551" xr:uid="{00000000-0005-0000-0000-0000E4300000}"/>
    <cellStyle name="Comma 3 2 3 5 2 5" xfId="12552" xr:uid="{00000000-0005-0000-0000-0000E5300000}"/>
    <cellStyle name="Comma 3 2 3 5 3" xfId="12553" xr:uid="{00000000-0005-0000-0000-0000E6300000}"/>
    <cellStyle name="Comma 3 2 3 5 3 2" xfId="12554" xr:uid="{00000000-0005-0000-0000-0000E7300000}"/>
    <cellStyle name="Comma 3 2 3 5 3 2 2" xfId="12555" xr:uid="{00000000-0005-0000-0000-0000E8300000}"/>
    <cellStyle name="Comma 3 2 3 5 3 3" xfId="12556" xr:uid="{00000000-0005-0000-0000-0000E9300000}"/>
    <cellStyle name="Comma 3 2 3 5 3 3 2" xfId="12557" xr:uid="{00000000-0005-0000-0000-0000EA300000}"/>
    <cellStyle name="Comma 3 2 3 5 3 4" xfId="12558" xr:uid="{00000000-0005-0000-0000-0000EB300000}"/>
    <cellStyle name="Comma 3 2 3 5 4" xfId="12559" xr:uid="{00000000-0005-0000-0000-0000EC300000}"/>
    <cellStyle name="Comma 3 2 3 5 4 2" xfId="12560" xr:uid="{00000000-0005-0000-0000-0000ED300000}"/>
    <cellStyle name="Comma 3 2 3 5 5" xfId="12561" xr:uid="{00000000-0005-0000-0000-0000EE300000}"/>
    <cellStyle name="Comma 3 2 3 5 5 2" xfId="12562" xr:uid="{00000000-0005-0000-0000-0000EF300000}"/>
    <cellStyle name="Comma 3 2 3 5 6" xfId="12563" xr:uid="{00000000-0005-0000-0000-0000F0300000}"/>
    <cellStyle name="Comma 3 2 3 6" xfId="12564" xr:uid="{00000000-0005-0000-0000-0000F1300000}"/>
    <cellStyle name="Comma 3 2 3 6 2" xfId="12565" xr:uid="{00000000-0005-0000-0000-0000F2300000}"/>
    <cellStyle name="Comma 3 2 3 6 2 2" xfId="12566" xr:uid="{00000000-0005-0000-0000-0000F3300000}"/>
    <cellStyle name="Comma 3 2 3 6 2 2 2" xfId="12567" xr:uid="{00000000-0005-0000-0000-0000F4300000}"/>
    <cellStyle name="Comma 3 2 3 6 2 2 2 2" xfId="12568" xr:uid="{00000000-0005-0000-0000-0000F5300000}"/>
    <cellStyle name="Comma 3 2 3 6 2 2 3" xfId="12569" xr:uid="{00000000-0005-0000-0000-0000F6300000}"/>
    <cellStyle name="Comma 3 2 3 6 2 2 3 2" xfId="12570" xr:uid="{00000000-0005-0000-0000-0000F7300000}"/>
    <cellStyle name="Comma 3 2 3 6 2 2 4" xfId="12571" xr:uid="{00000000-0005-0000-0000-0000F8300000}"/>
    <cellStyle name="Comma 3 2 3 6 2 3" xfId="12572" xr:uid="{00000000-0005-0000-0000-0000F9300000}"/>
    <cellStyle name="Comma 3 2 3 6 2 3 2" xfId="12573" xr:uid="{00000000-0005-0000-0000-0000FA300000}"/>
    <cellStyle name="Comma 3 2 3 6 2 4" xfId="12574" xr:uid="{00000000-0005-0000-0000-0000FB300000}"/>
    <cellStyle name="Comma 3 2 3 6 2 4 2" xfId="12575" xr:uid="{00000000-0005-0000-0000-0000FC300000}"/>
    <cellStyle name="Comma 3 2 3 6 2 5" xfId="12576" xr:uid="{00000000-0005-0000-0000-0000FD300000}"/>
    <cellStyle name="Comma 3 2 3 6 3" xfId="12577" xr:uid="{00000000-0005-0000-0000-0000FE300000}"/>
    <cellStyle name="Comma 3 2 3 6 3 2" xfId="12578" xr:uid="{00000000-0005-0000-0000-0000FF300000}"/>
    <cellStyle name="Comma 3 2 3 6 3 2 2" xfId="12579" xr:uid="{00000000-0005-0000-0000-000000310000}"/>
    <cellStyle name="Comma 3 2 3 6 3 3" xfId="12580" xr:uid="{00000000-0005-0000-0000-000001310000}"/>
    <cellStyle name="Comma 3 2 3 6 3 3 2" xfId="12581" xr:uid="{00000000-0005-0000-0000-000002310000}"/>
    <cellStyle name="Comma 3 2 3 6 3 4" xfId="12582" xr:uid="{00000000-0005-0000-0000-000003310000}"/>
    <cellStyle name="Comma 3 2 3 6 4" xfId="12583" xr:uid="{00000000-0005-0000-0000-000004310000}"/>
    <cellStyle name="Comma 3 2 3 6 4 2" xfId="12584" xr:uid="{00000000-0005-0000-0000-000005310000}"/>
    <cellStyle name="Comma 3 2 3 6 5" xfId="12585" xr:uid="{00000000-0005-0000-0000-000006310000}"/>
    <cellStyle name="Comma 3 2 3 6 5 2" xfId="12586" xr:uid="{00000000-0005-0000-0000-000007310000}"/>
    <cellStyle name="Comma 3 2 3 6 6" xfId="12587" xr:uid="{00000000-0005-0000-0000-000008310000}"/>
    <cellStyle name="Comma 3 2 3 7" xfId="12588" xr:uid="{00000000-0005-0000-0000-000009310000}"/>
    <cellStyle name="Comma 3 2 3 7 2" xfId="12589" xr:uid="{00000000-0005-0000-0000-00000A310000}"/>
    <cellStyle name="Comma 3 2 3 7 2 2" xfId="12590" xr:uid="{00000000-0005-0000-0000-00000B310000}"/>
    <cellStyle name="Comma 3 2 3 7 2 2 2" xfId="12591" xr:uid="{00000000-0005-0000-0000-00000C310000}"/>
    <cellStyle name="Comma 3 2 3 7 2 3" xfId="12592" xr:uid="{00000000-0005-0000-0000-00000D310000}"/>
    <cellStyle name="Comma 3 2 3 7 2 3 2" xfId="12593" xr:uid="{00000000-0005-0000-0000-00000E310000}"/>
    <cellStyle name="Comma 3 2 3 7 2 4" xfId="12594" xr:uid="{00000000-0005-0000-0000-00000F310000}"/>
    <cellStyle name="Comma 3 2 3 7 3" xfId="12595" xr:uid="{00000000-0005-0000-0000-000010310000}"/>
    <cellStyle name="Comma 3 2 3 7 3 2" xfId="12596" xr:uid="{00000000-0005-0000-0000-000011310000}"/>
    <cellStyle name="Comma 3 2 3 7 4" xfId="12597" xr:uid="{00000000-0005-0000-0000-000012310000}"/>
    <cellStyle name="Comma 3 2 3 7 4 2" xfId="12598" xr:uid="{00000000-0005-0000-0000-000013310000}"/>
    <cellStyle name="Comma 3 2 3 7 5" xfId="12599" xr:uid="{00000000-0005-0000-0000-000014310000}"/>
    <cellStyle name="Comma 3 2 3 8" xfId="12600" xr:uid="{00000000-0005-0000-0000-000015310000}"/>
    <cellStyle name="Comma 3 2 3 8 2" xfId="12601" xr:uid="{00000000-0005-0000-0000-000016310000}"/>
    <cellStyle name="Comma 3 2 3 8 2 2" xfId="12602" xr:uid="{00000000-0005-0000-0000-000017310000}"/>
    <cellStyle name="Comma 3 2 3 8 3" xfId="12603" xr:uid="{00000000-0005-0000-0000-000018310000}"/>
    <cellStyle name="Comma 3 2 3 8 3 2" xfId="12604" xr:uid="{00000000-0005-0000-0000-000019310000}"/>
    <cellStyle name="Comma 3 2 3 8 4" xfId="12605" xr:uid="{00000000-0005-0000-0000-00001A310000}"/>
    <cellStyle name="Comma 3 2 3 9" xfId="12606" xr:uid="{00000000-0005-0000-0000-00001B310000}"/>
    <cellStyle name="Comma 3 2 3 9 2" xfId="12607" xr:uid="{00000000-0005-0000-0000-00001C310000}"/>
    <cellStyle name="Comma 3 2 3 9 2 2" xfId="12608" xr:uid="{00000000-0005-0000-0000-00001D310000}"/>
    <cellStyle name="Comma 3 2 3 9 3" xfId="12609" xr:uid="{00000000-0005-0000-0000-00001E310000}"/>
    <cellStyle name="Comma 3 2 3 9 3 2" xfId="12610" xr:uid="{00000000-0005-0000-0000-00001F310000}"/>
    <cellStyle name="Comma 3 2 3 9 4" xfId="12611" xr:uid="{00000000-0005-0000-0000-000020310000}"/>
    <cellStyle name="Comma 3 2 4" xfId="12612" xr:uid="{00000000-0005-0000-0000-000021310000}"/>
    <cellStyle name="Comma 3 2 4 2" xfId="12613" xr:uid="{00000000-0005-0000-0000-000022310000}"/>
    <cellStyle name="Comma 3 2 4 2 2" xfId="12614" xr:uid="{00000000-0005-0000-0000-000023310000}"/>
    <cellStyle name="Comma 3 2 4 2 2 2" xfId="12615" xr:uid="{00000000-0005-0000-0000-000024310000}"/>
    <cellStyle name="Comma 3 2 4 2 2 2 2" xfId="12616" xr:uid="{00000000-0005-0000-0000-000025310000}"/>
    <cellStyle name="Comma 3 2 4 2 2 3" xfId="12617" xr:uid="{00000000-0005-0000-0000-000026310000}"/>
    <cellStyle name="Comma 3 2 4 2 2 3 2" xfId="12618" xr:uid="{00000000-0005-0000-0000-000027310000}"/>
    <cellStyle name="Comma 3 2 4 2 2 4" xfId="12619" xr:uid="{00000000-0005-0000-0000-000028310000}"/>
    <cellStyle name="Comma 3 2 4 2 3" xfId="12620" xr:uid="{00000000-0005-0000-0000-000029310000}"/>
    <cellStyle name="Comma 3 2 4 2 3 2" xfId="12621" xr:uid="{00000000-0005-0000-0000-00002A310000}"/>
    <cellStyle name="Comma 3 2 4 2 4" xfId="12622" xr:uid="{00000000-0005-0000-0000-00002B310000}"/>
    <cellStyle name="Comma 3 2 4 2 4 2" xfId="12623" xr:uid="{00000000-0005-0000-0000-00002C310000}"/>
    <cellStyle name="Comma 3 2 4 2 5" xfId="12624" xr:uid="{00000000-0005-0000-0000-00002D310000}"/>
    <cellStyle name="Comma 3 2 4 3" xfId="12625" xr:uid="{00000000-0005-0000-0000-00002E310000}"/>
    <cellStyle name="Comma 3 2 4 3 2" xfId="12626" xr:uid="{00000000-0005-0000-0000-00002F310000}"/>
    <cellStyle name="Comma 3 2 4 3 2 2" xfId="12627" xr:uid="{00000000-0005-0000-0000-000030310000}"/>
    <cellStyle name="Comma 3 2 4 3 3" xfId="12628" xr:uid="{00000000-0005-0000-0000-000031310000}"/>
    <cellStyle name="Comma 3 2 4 3 3 2" xfId="12629" xr:uid="{00000000-0005-0000-0000-000032310000}"/>
    <cellStyle name="Comma 3 2 4 3 4" xfId="12630" xr:uid="{00000000-0005-0000-0000-000033310000}"/>
    <cellStyle name="Comma 3 2 4 4" xfId="12631" xr:uid="{00000000-0005-0000-0000-000034310000}"/>
    <cellStyle name="Comma 3 2 4 4 2" xfId="12632" xr:uid="{00000000-0005-0000-0000-000035310000}"/>
    <cellStyle name="Comma 3 2 4 5" xfId="12633" xr:uid="{00000000-0005-0000-0000-000036310000}"/>
    <cellStyle name="Comma 3 2 4 5 2" xfId="12634" xr:uid="{00000000-0005-0000-0000-000037310000}"/>
    <cellStyle name="Comma 3 2 4 6" xfId="12635" xr:uid="{00000000-0005-0000-0000-000038310000}"/>
    <cellStyle name="Comma 3 2 5" xfId="12636" xr:uid="{00000000-0005-0000-0000-000039310000}"/>
    <cellStyle name="Comma 3 2 5 2" xfId="12637" xr:uid="{00000000-0005-0000-0000-00003A310000}"/>
    <cellStyle name="Comma 3 2 5 2 2" xfId="12638" xr:uid="{00000000-0005-0000-0000-00003B310000}"/>
    <cellStyle name="Comma 3 2 5 2 2 2" xfId="12639" xr:uid="{00000000-0005-0000-0000-00003C310000}"/>
    <cellStyle name="Comma 3 2 5 2 2 2 2" xfId="12640" xr:uid="{00000000-0005-0000-0000-00003D310000}"/>
    <cellStyle name="Comma 3 2 5 2 2 3" xfId="12641" xr:uid="{00000000-0005-0000-0000-00003E310000}"/>
    <cellStyle name="Comma 3 2 5 2 2 3 2" xfId="12642" xr:uid="{00000000-0005-0000-0000-00003F310000}"/>
    <cellStyle name="Comma 3 2 5 2 2 4" xfId="12643" xr:uid="{00000000-0005-0000-0000-000040310000}"/>
    <cellStyle name="Comma 3 2 5 2 3" xfId="12644" xr:uid="{00000000-0005-0000-0000-000041310000}"/>
    <cellStyle name="Comma 3 2 5 2 3 2" xfId="12645" xr:uid="{00000000-0005-0000-0000-000042310000}"/>
    <cellStyle name="Comma 3 2 5 2 4" xfId="12646" xr:uid="{00000000-0005-0000-0000-000043310000}"/>
    <cellStyle name="Comma 3 2 5 2 4 2" xfId="12647" xr:uid="{00000000-0005-0000-0000-000044310000}"/>
    <cellStyle name="Comma 3 2 5 2 5" xfId="12648" xr:uid="{00000000-0005-0000-0000-000045310000}"/>
    <cellStyle name="Comma 3 2 5 3" xfId="12649" xr:uid="{00000000-0005-0000-0000-000046310000}"/>
    <cellStyle name="Comma 3 2 5 3 2" xfId="12650" xr:uid="{00000000-0005-0000-0000-000047310000}"/>
    <cellStyle name="Comma 3 2 5 3 2 2" xfId="12651" xr:uid="{00000000-0005-0000-0000-000048310000}"/>
    <cellStyle name="Comma 3 2 5 3 3" xfId="12652" xr:uid="{00000000-0005-0000-0000-000049310000}"/>
    <cellStyle name="Comma 3 2 5 3 3 2" xfId="12653" xr:uid="{00000000-0005-0000-0000-00004A310000}"/>
    <cellStyle name="Comma 3 2 5 3 4" xfId="12654" xr:uid="{00000000-0005-0000-0000-00004B310000}"/>
    <cellStyle name="Comma 3 2 5 4" xfId="12655" xr:uid="{00000000-0005-0000-0000-00004C310000}"/>
    <cellStyle name="Comma 3 2 5 4 2" xfId="12656" xr:uid="{00000000-0005-0000-0000-00004D310000}"/>
    <cellStyle name="Comma 3 2 5 5" xfId="12657" xr:uid="{00000000-0005-0000-0000-00004E310000}"/>
    <cellStyle name="Comma 3 2 5 5 2" xfId="12658" xr:uid="{00000000-0005-0000-0000-00004F310000}"/>
    <cellStyle name="Comma 3 2 5 6" xfId="12659" xr:uid="{00000000-0005-0000-0000-000050310000}"/>
    <cellStyle name="Comma 3 2 6" xfId="12660" xr:uid="{00000000-0005-0000-0000-000051310000}"/>
    <cellStyle name="Comma 3 2 6 2" xfId="12661" xr:uid="{00000000-0005-0000-0000-000052310000}"/>
    <cellStyle name="Comma 3 2 6 2 2" xfId="12662" xr:uid="{00000000-0005-0000-0000-000053310000}"/>
    <cellStyle name="Comma 3 2 6 2 2 2" xfId="12663" xr:uid="{00000000-0005-0000-0000-000054310000}"/>
    <cellStyle name="Comma 3 2 6 2 2 2 2" xfId="12664" xr:uid="{00000000-0005-0000-0000-000055310000}"/>
    <cellStyle name="Comma 3 2 6 2 2 3" xfId="12665" xr:uid="{00000000-0005-0000-0000-000056310000}"/>
    <cellStyle name="Comma 3 2 6 2 2 3 2" xfId="12666" xr:uid="{00000000-0005-0000-0000-000057310000}"/>
    <cellStyle name="Comma 3 2 6 2 2 4" xfId="12667" xr:uid="{00000000-0005-0000-0000-000058310000}"/>
    <cellStyle name="Comma 3 2 6 2 3" xfId="12668" xr:uid="{00000000-0005-0000-0000-000059310000}"/>
    <cellStyle name="Comma 3 2 6 2 3 2" xfId="12669" xr:uid="{00000000-0005-0000-0000-00005A310000}"/>
    <cellStyle name="Comma 3 2 6 2 4" xfId="12670" xr:uid="{00000000-0005-0000-0000-00005B310000}"/>
    <cellStyle name="Comma 3 2 6 2 4 2" xfId="12671" xr:uid="{00000000-0005-0000-0000-00005C310000}"/>
    <cellStyle name="Comma 3 2 6 2 5" xfId="12672" xr:uid="{00000000-0005-0000-0000-00005D310000}"/>
    <cellStyle name="Comma 3 2 6 3" xfId="12673" xr:uid="{00000000-0005-0000-0000-00005E310000}"/>
    <cellStyle name="Comma 3 2 6 3 2" xfId="12674" xr:uid="{00000000-0005-0000-0000-00005F310000}"/>
    <cellStyle name="Comma 3 2 6 3 2 2" xfId="12675" xr:uid="{00000000-0005-0000-0000-000060310000}"/>
    <cellStyle name="Comma 3 2 6 3 3" xfId="12676" xr:uid="{00000000-0005-0000-0000-000061310000}"/>
    <cellStyle name="Comma 3 2 6 3 3 2" xfId="12677" xr:uid="{00000000-0005-0000-0000-000062310000}"/>
    <cellStyle name="Comma 3 2 6 3 4" xfId="12678" xr:uid="{00000000-0005-0000-0000-000063310000}"/>
    <cellStyle name="Comma 3 2 6 4" xfId="12679" xr:uid="{00000000-0005-0000-0000-000064310000}"/>
    <cellStyle name="Comma 3 2 6 4 2" xfId="12680" xr:uid="{00000000-0005-0000-0000-000065310000}"/>
    <cellStyle name="Comma 3 2 6 5" xfId="12681" xr:uid="{00000000-0005-0000-0000-000066310000}"/>
    <cellStyle name="Comma 3 2 6 5 2" xfId="12682" xr:uid="{00000000-0005-0000-0000-000067310000}"/>
    <cellStyle name="Comma 3 2 6 6" xfId="12683" xr:uid="{00000000-0005-0000-0000-000068310000}"/>
    <cellStyle name="Comma 3 2 7" xfId="12684" xr:uid="{00000000-0005-0000-0000-000069310000}"/>
    <cellStyle name="Comma 3 2 7 2" xfId="12685" xr:uid="{00000000-0005-0000-0000-00006A310000}"/>
    <cellStyle name="Comma 3 2 7 2 2" xfId="12686" xr:uid="{00000000-0005-0000-0000-00006B310000}"/>
    <cellStyle name="Comma 3 2 7 2 2 2" xfId="12687" xr:uid="{00000000-0005-0000-0000-00006C310000}"/>
    <cellStyle name="Comma 3 2 7 2 2 2 2" xfId="12688" xr:uid="{00000000-0005-0000-0000-00006D310000}"/>
    <cellStyle name="Comma 3 2 7 2 2 3" xfId="12689" xr:uid="{00000000-0005-0000-0000-00006E310000}"/>
    <cellStyle name="Comma 3 2 7 2 2 3 2" xfId="12690" xr:uid="{00000000-0005-0000-0000-00006F310000}"/>
    <cellStyle name="Comma 3 2 7 2 2 4" xfId="12691" xr:uid="{00000000-0005-0000-0000-000070310000}"/>
    <cellStyle name="Comma 3 2 7 2 3" xfId="12692" xr:uid="{00000000-0005-0000-0000-000071310000}"/>
    <cellStyle name="Comma 3 2 7 2 3 2" xfId="12693" xr:uid="{00000000-0005-0000-0000-000072310000}"/>
    <cellStyle name="Comma 3 2 7 2 4" xfId="12694" xr:uid="{00000000-0005-0000-0000-000073310000}"/>
    <cellStyle name="Comma 3 2 7 2 4 2" xfId="12695" xr:uid="{00000000-0005-0000-0000-000074310000}"/>
    <cellStyle name="Comma 3 2 7 2 5" xfId="12696" xr:uid="{00000000-0005-0000-0000-000075310000}"/>
    <cellStyle name="Comma 3 2 7 3" xfId="12697" xr:uid="{00000000-0005-0000-0000-000076310000}"/>
    <cellStyle name="Comma 3 2 7 3 2" xfId="12698" xr:uid="{00000000-0005-0000-0000-000077310000}"/>
    <cellStyle name="Comma 3 2 7 3 2 2" xfId="12699" xr:uid="{00000000-0005-0000-0000-000078310000}"/>
    <cellStyle name="Comma 3 2 7 3 3" xfId="12700" xr:uid="{00000000-0005-0000-0000-000079310000}"/>
    <cellStyle name="Comma 3 2 7 3 3 2" xfId="12701" xr:uid="{00000000-0005-0000-0000-00007A310000}"/>
    <cellStyle name="Comma 3 2 7 3 4" xfId="12702" xr:uid="{00000000-0005-0000-0000-00007B310000}"/>
    <cellStyle name="Comma 3 2 7 4" xfId="12703" xr:uid="{00000000-0005-0000-0000-00007C310000}"/>
    <cellStyle name="Comma 3 2 7 4 2" xfId="12704" xr:uid="{00000000-0005-0000-0000-00007D310000}"/>
    <cellStyle name="Comma 3 2 7 5" xfId="12705" xr:uid="{00000000-0005-0000-0000-00007E310000}"/>
    <cellStyle name="Comma 3 2 7 5 2" xfId="12706" xr:uid="{00000000-0005-0000-0000-00007F310000}"/>
    <cellStyle name="Comma 3 2 7 6" xfId="12707" xr:uid="{00000000-0005-0000-0000-000080310000}"/>
    <cellStyle name="Comma 3 2 8" xfId="12708" xr:uid="{00000000-0005-0000-0000-000081310000}"/>
    <cellStyle name="Comma 3 2 8 2" xfId="12709" xr:uid="{00000000-0005-0000-0000-000082310000}"/>
    <cellStyle name="Comma 3 2 8 2 2" xfId="12710" xr:uid="{00000000-0005-0000-0000-000083310000}"/>
    <cellStyle name="Comma 3 2 8 2 2 2" xfId="12711" xr:uid="{00000000-0005-0000-0000-000084310000}"/>
    <cellStyle name="Comma 3 2 8 2 2 2 2" xfId="12712" xr:uid="{00000000-0005-0000-0000-000085310000}"/>
    <cellStyle name="Comma 3 2 8 2 2 3" xfId="12713" xr:uid="{00000000-0005-0000-0000-000086310000}"/>
    <cellStyle name="Comma 3 2 8 2 2 3 2" xfId="12714" xr:uid="{00000000-0005-0000-0000-000087310000}"/>
    <cellStyle name="Comma 3 2 8 2 2 4" xfId="12715" xr:uid="{00000000-0005-0000-0000-000088310000}"/>
    <cellStyle name="Comma 3 2 8 2 3" xfId="12716" xr:uid="{00000000-0005-0000-0000-000089310000}"/>
    <cellStyle name="Comma 3 2 8 2 3 2" xfId="12717" xr:uid="{00000000-0005-0000-0000-00008A310000}"/>
    <cellStyle name="Comma 3 2 8 2 4" xfId="12718" xr:uid="{00000000-0005-0000-0000-00008B310000}"/>
    <cellStyle name="Comma 3 2 8 2 4 2" xfId="12719" xr:uid="{00000000-0005-0000-0000-00008C310000}"/>
    <cellStyle name="Comma 3 2 8 2 5" xfId="12720" xr:uid="{00000000-0005-0000-0000-00008D310000}"/>
    <cellStyle name="Comma 3 2 8 3" xfId="12721" xr:uid="{00000000-0005-0000-0000-00008E310000}"/>
    <cellStyle name="Comma 3 2 8 3 2" xfId="12722" xr:uid="{00000000-0005-0000-0000-00008F310000}"/>
    <cellStyle name="Comma 3 2 8 3 2 2" xfId="12723" xr:uid="{00000000-0005-0000-0000-000090310000}"/>
    <cellStyle name="Comma 3 2 8 3 3" xfId="12724" xr:uid="{00000000-0005-0000-0000-000091310000}"/>
    <cellStyle name="Comma 3 2 8 3 3 2" xfId="12725" xr:uid="{00000000-0005-0000-0000-000092310000}"/>
    <cellStyle name="Comma 3 2 8 3 4" xfId="12726" xr:uid="{00000000-0005-0000-0000-000093310000}"/>
    <cellStyle name="Comma 3 2 8 4" xfId="12727" xr:uid="{00000000-0005-0000-0000-000094310000}"/>
    <cellStyle name="Comma 3 2 8 4 2" xfId="12728" xr:uid="{00000000-0005-0000-0000-000095310000}"/>
    <cellStyle name="Comma 3 2 8 5" xfId="12729" xr:uid="{00000000-0005-0000-0000-000096310000}"/>
    <cellStyle name="Comma 3 2 8 5 2" xfId="12730" xr:uid="{00000000-0005-0000-0000-000097310000}"/>
    <cellStyle name="Comma 3 2 8 6" xfId="12731" xr:uid="{00000000-0005-0000-0000-000098310000}"/>
    <cellStyle name="Comma 3 2 9" xfId="12732" xr:uid="{00000000-0005-0000-0000-000099310000}"/>
    <cellStyle name="Comma 3 2 9 2" xfId="12733" xr:uid="{00000000-0005-0000-0000-00009A310000}"/>
    <cellStyle name="Comma 3 2 9 2 2" xfId="12734" xr:uid="{00000000-0005-0000-0000-00009B310000}"/>
    <cellStyle name="Comma 3 2 9 2 2 2" xfId="12735" xr:uid="{00000000-0005-0000-0000-00009C310000}"/>
    <cellStyle name="Comma 3 2 9 2 3" xfId="12736" xr:uid="{00000000-0005-0000-0000-00009D310000}"/>
    <cellStyle name="Comma 3 2 9 2 3 2" xfId="12737" xr:uid="{00000000-0005-0000-0000-00009E310000}"/>
    <cellStyle name="Comma 3 2 9 2 4" xfId="12738" xr:uid="{00000000-0005-0000-0000-00009F310000}"/>
    <cellStyle name="Comma 3 2 9 3" xfId="12739" xr:uid="{00000000-0005-0000-0000-0000A0310000}"/>
    <cellStyle name="Comma 3 2 9 3 2" xfId="12740" xr:uid="{00000000-0005-0000-0000-0000A1310000}"/>
    <cellStyle name="Comma 3 2 9 4" xfId="12741" xr:uid="{00000000-0005-0000-0000-0000A2310000}"/>
    <cellStyle name="Comma 3 2 9 4 2" xfId="12742" xr:uid="{00000000-0005-0000-0000-0000A3310000}"/>
    <cellStyle name="Comma 3 2 9 5" xfId="12743" xr:uid="{00000000-0005-0000-0000-0000A4310000}"/>
    <cellStyle name="Comma 3 3" xfId="12744" xr:uid="{00000000-0005-0000-0000-0000A5310000}"/>
    <cellStyle name="Comma 3 3 10" xfId="12745" xr:uid="{00000000-0005-0000-0000-0000A6310000}"/>
    <cellStyle name="Comma 3 3 10 2" xfId="12746" xr:uid="{00000000-0005-0000-0000-0000A7310000}"/>
    <cellStyle name="Comma 3 3 10 2 2" xfId="12747" xr:uid="{00000000-0005-0000-0000-0000A8310000}"/>
    <cellStyle name="Comma 3 3 10 3" xfId="12748" xr:uid="{00000000-0005-0000-0000-0000A9310000}"/>
    <cellStyle name="Comma 3 3 10 3 2" xfId="12749" xr:uid="{00000000-0005-0000-0000-0000AA310000}"/>
    <cellStyle name="Comma 3 3 10 4" xfId="12750" xr:uid="{00000000-0005-0000-0000-0000AB310000}"/>
    <cellStyle name="Comma 3 3 11" xfId="12751" xr:uid="{00000000-0005-0000-0000-0000AC310000}"/>
    <cellStyle name="Comma 3 3 11 2" xfId="12752" xr:uid="{00000000-0005-0000-0000-0000AD310000}"/>
    <cellStyle name="Comma 3 3 12" xfId="12753" xr:uid="{00000000-0005-0000-0000-0000AE310000}"/>
    <cellStyle name="Comma 3 3 12 2" xfId="12754" xr:uid="{00000000-0005-0000-0000-0000AF310000}"/>
    <cellStyle name="Comma 3 3 13" xfId="12755" xr:uid="{00000000-0005-0000-0000-0000B0310000}"/>
    <cellStyle name="Comma 3 3 2" xfId="12756" xr:uid="{00000000-0005-0000-0000-0000B1310000}"/>
    <cellStyle name="Comma 3 3 2 10" xfId="12757" xr:uid="{00000000-0005-0000-0000-0000B2310000}"/>
    <cellStyle name="Comma 3 3 2 10 2" xfId="12758" xr:uid="{00000000-0005-0000-0000-0000B3310000}"/>
    <cellStyle name="Comma 3 3 2 11" xfId="12759" xr:uid="{00000000-0005-0000-0000-0000B4310000}"/>
    <cellStyle name="Comma 3 3 2 11 2" xfId="12760" xr:uid="{00000000-0005-0000-0000-0000B5310000}"/>
    <cellStyle name="Comma 3 3 2 12" xfId="12761" xr:uid="{00000000-0005-0000-0000-0000B6310000}"/>
    <cellStyle name="Comma 3 3 2 2" xfId="12762" xr:uid="{00000000-0005-0000-0000-0000B7310000}"/>
    <cellStyle name="Comma 3 3 2 2 2" xfId="12763" xr:uid="{00000000-0005-0000-0000-0000B8310000}"/>
    <cellStyle name="Comma 3 3 2 2 2 2" xfId="12764" xr:uid="{00000000-0005-0000-0000-0000B9310000}"/>
    <cellStyle name="Comma 3 3 2 2 2 2 2" xfId="12765" xr:uid="{00000000-0005-0000-0000-0000BA310000}"/>
    <cellStyle name="Comma 3 3 2 2 2 2 2 2" xfId="12766" xr:uid="{00000000-0005-0000-0000-0000BB310000}"/>
    <cellStyle name="Comma 3 3 2 2 2 2 3" xfId="12767" xr:uid="{00000000-0005-0000-0000-0000BC310000}"/>
    <cellStyle name="Comma 3 3 2 2 2 2 3 2" xfId="12768" xr:uid="{00000000-0005-0000-0000-0000BD310000}"/>
    <cellStyle name="Comma 3 3 2 2 2 2 4" xfId="12769" xr:uid="{00000000-0005-0000-0000-0000BE310000}"/>
    <cellStyle name="Comma 3 3 2 2 2 3" xfId="12770" xr:uid="{00000000-0005-0000-0000-0000BF310000}"/>
    <cellStyle name="Comma 3 3 2 2 2 3 2" xfId="12771" xr:uid="{00000000-0005-0000-0000-0000C0310000}"/>
    <cellStyle name="Comma 3 3 2 2 2 4" xfId="12772" xr:uid="{00000000-0005-0000-0000-0000C1310000}"/>
    <cellStyle name="Comma 3 3 2 2 2 4 2" xfId="12773" xr:uid="{00000000-0005-0000-0000-0000C2310000}"/>
    <cellStyle name="Comma 3 3 2 2 2 5" xfId="12774" xr:uid="{00000000-0005-0000-0000-0000C3310000}"/>
    <cellStyle name="Comma 3 3 2 2 3" xfId="12775" xr:uid="{00000000-0005-0000-0000-0000C4310000}"/>
    <cellStyle name="Comma 3 3 2 2 3 2" xfId="12776" xr:uid="{00000000-0005-0000-0000-0000C5310000}"/>
    <cellStyle name="Comma 3 3 2 2 3 2 2" xfId="12777" xr:uid="{00000000-0005-0000-0000-0000C6310000}"/>
    <cellStyle name="Comma 3 3 2 2 3 3" xfId="12778" xr:uid="{00000000-0005-0000-0000-0000C7310000}"/>
    <cellStyle name="Comma 3 3 2 2 3 3 2" xfId="12779" xr:uid="{00000000-0005-0000-0000-0000C8310000}"/>
    <cellStyle name="Comma 3 3 2 2 3 4" xfId="12780" xr:uid="{00000000-0005-0000-0000-0000C9310000}"/>
    <cellStyle name="Comma 3 3 2 2 4" xfId="12781" xr:uid="{00000000-0005-0000-0000-0000CA310000}"/>
    <cellStyle name="Comma 3 3 2 2 4 2" xfId="12782" xr:uid="{00000000-0005-0000-0000-0000CB310000}"/>
    <cellStyle name="Comma 3 3 2 2 5" xfId="12783" xr:uid="{00000000-0005-0000-0000-0000CC310000}"/>
    <cellStyle name="Comma 3 3 2 2 5 2" xfId="12784" xr:uid="{00000000-0005-0000-0000-0000CD310000}"/>
    <cellStyle name="Comma 3 3 2 2 6" xfId="12785" xr:uid="{00000000-0005-0000-0000-0000CE310000}"/>
    <cellStyle name="Comma 3 3 2 3" xfId="12786" xr:uid="{00000000-0005-0000-0000-0000CF310000}"/>
    <cellStyle name="Comma 3 3 2 3 2" xfId="12787" xr:uid="{00000000-0005-0000-0000-0000D0310000}"/>
    <cellStyle name="Comma 3 3 2 3 2 2" xfId="12788" xr:uid="{00000000-0005-0000-0000-0000D1310000}"/>
    <cellStyle name="Comma 3 3 2 3 2 2 2" xfId="12789" xr:uid="{00000000-0005-0000-0000-0000D2310000}"/>
    <cellStyle name="Comma 3 3 2 3 2 2 2 2" xfId="12790" xr:uid="{00000000-0005-0000-0000-0000D3310000}"/>
    <cellStyle name="Comma 3 3 2 3 2 2 3" xfId="12791" xr:uid="{00000000-0005-0000-0000-0000D4310000}"/>
    <cellStyle name="Comma 3 3 2 3 2 2 3 2" xfId="12792" xr:uid="{00000000-0005-0000-0000-0000D5310000}"/>
    <cellStyle name="Comma 3 3 2 3 2 2 4" xfId="12793" xr:uid="{00000000-0005-0000-0000-0000D6310000}"/>
    <cellStyle name="Comma 3 3 2 3 2 3" xfId="12794" xr:uid="{00000000-0005-0000-0000-0000D7310000}"/>
    <cellStyle name="Comma 3 3 2 3 2 3 2" xfId="12795" xr:uid="{00000000-0005-0000-0000-0000D8310000}"/>
    <cellStyle name="Comma 3 3 2 3 2 4" xfId="12796" xr:uid="{00000000-0005-0000-0000-0000D9310000}"/>
    <cellStyle name="Comma 3 3 2 3 2 4 2" xfId="12797" xr:uid="{00000000-0005-0000-0000-0000DA310000}"/>
    <cellStyle name="Comma 3 3 2 3 2 5" xfId="12798" xr:uid="{00000000-0005-0000-0000-0000DB310000}"/>
    <cellStyle name="Comma 3 3 2 3 3" xfId="12799" xr:uid="{00000000-0005-0000-0000-0000DC310000}"/>
    <cellStyle name="Comma 3 3 2 3 3 2" xfId="12800" xr:uid="{00000000-0005-0000-0000-0000DD310000}"/>
    <cellStyle name="Comma 3 3 2 3 3 2 2" xfId="12801" xr:uid="{00000000-0005-0000-0000-0000DE310000}"/>
    <cellStyle name="Comma 3 3 2 3 3 3" xfId="12802" xr:uid="{00000000-0005-0000-0000-0000DF310000}"/>
    <cellStyle name="Comma 3 3 2 3 3 3 2" xfId="12803" xr:uid="{00000000-0005-0000-0000-0000E0310000}"/>
    <cellStyle name="Comma 3 3 2 3 3 4" xfId="12804" xr:uid="{00000000-0005-0000-0000-0000E1310000}"/>
    <cellStyle name="Comma 3 3 2 3 4" xfId="12805" xr:uid="{00000000-0005-0000-0000-0000E2310000}"/>
    <cellStyle name="Comma 3 3 2 3 4 2" xfId="12806" xr:uid="{00000000-0005-0000-0000-0000E3310000}"/>
    <cellStyle name="Comma 3 3 2 3 5" xfId="12807" xr:uid="{00000000-0005-0000-0000-0000E4310000}"/>
    <cellStyle name="Comma 3 3 2 3 5 2" xfId="12808" xr:uid="{00000000-0005-0000-0000-0000E5310000}"/>
    <cellStyle name="Comma 3 3 2 3 6" xfId="12809" xr:uid="{00000000-0005-0000-0000-0000E6310000}"/>
    <cellStyle name="Comma 3 3 2 4" xfId="12810" xr:uid="{00000000-0005-0000-0000-0000E7310000}"/>
    <cellStyle name="Comma 3 3 2 4 2" xfId="12811" xr:uid="{00000000-0005-0000-0000-0000E8310000}"/>
    <cellStyle name="Comma 3 3 2 4 2 2" xfId="12812" xr:uid="{00000000-0005-0000-0000-0000E9310000}"/>
    <cellStyle name="Comma 3 3 2 4 2 2 2" xfId="12813" xr:uid="{00000000-0005-0000-0000-0000EA310000}"/>
    <cellStyle name="Comma 3 3 2 4 2 2 2 2" xfId="12814" xr:uid="{00000000-0005-0000-0000-0000EB310000}"/>
    <cellStyle name="Comma 3 3 2 4 2 2 3" xfId="12815" xr:uid="{00000000-0005-0000-0000-0000EC310000}"/>
    <cellStyle name="Comma 3 3 2 4 2 2 3 2" xfId="12816" xr:uid="{00000000-0005-0000-0000-0000ED310000}"/>
    <cellStyle name="Comma 3 3 2 4 2 2 4" xfId="12817" xr:uid="{00000000-0005-0000-0000-0000EE310000}"/>
    <cellStyle name="Comma 3 3 2 4 2 3" xfId="12818" xr:uid="{00000000-0005-0000-0000-0000EF310000}"/>
    <cellStyle name="Comma 3 3 2 4 2 3 2" xfId="12819" xr:uid="{00000000-0005-0000-0000-0000F0310000}"/>
    <cellStyle name="Comma 3 3 2 4 2 4" xfId="12820" xr:uid="{00000000-0005-0000-0000-0000F1310000}"/>
    <cellStyle name="Comma 3 3 2 4 2 4 2" xfId="12821" xr:uid="{00000000-0005-0000-0000-0000F2310000}"/>
    <cellStyle name="Comma 3 3 2 4 2 5" xfId="12822" xr:uid="{00000000-0005-0000-0000-0000F3310000}"/>
    <cellStyle name="Comma 3 3 2 4 3" xfId="12823" xr:uid="{00000000-0005-0000-0000-0000F4310000}"/>
    <cellStyle name="Comma 3 3 2 4 3 2" xfId="12824" xr:uid="{00000000-0005-0000-0000-0000F5310000}"/>
    <cellStyle name="Comma 3 3 2 4 3 2 2" xfId="12825" xr:uid="{00000000-0005-0000-0000-0000F6310000}"/>
    <cellStyle name="Comma 3 3 2 4 3 3" xfId="12826" xr:uid="{00000000-0005-0000-0000-0000F7310000}"/>
    <cellStyle name="Comma 3 3 2 4 3 3 2" xfId="12827" xr:uid="{00000000-0005-0000-0000-0000F8310000}"/>
    <cellStyle name="Comma 3 3 2 4 3 4" xfId="12828" xr:uid="{00000000-0005-0000-0000-0000F9310000}"/>
    <cellStyle name="Comma 3 3 2 4 4" xfId="12829" xr:uid="{00000000-0005-0000-0000-0000FA310000}"/>
    <cellStyle name="Comma 3 3 2 4 4 2" xfId="12830" xr:uid="{00000000-0005-0000-0000-0000FB310000}"/>
    <cellStyle name="Comma 3 3 2 4 5" xfId="12831" xr:uid="{00000000-0005-0000-0000-0000FC310000}"/>
    <cellStyle name="Comma 3 3 2 4 5 2" xfId="12832" xr:uid="{00000000-0005-0000-0000-0000FD310000}"/>
    <cellStyle name="Comma 3 3 2 4 6" xfId="12833" xr:uid="{00000000-0005-0000-0000-0000FE310000}"/>
    <cellStyle name="Comma 3 3 2 5" xfId="12834" xr:uid="{00000000-0005-0000-0000-0000FF310000}"/>
    <cellStyle name="Comma 3 3 2 5 2" xfId="12835" xr:uid="{00000000-0005-0000-0000-000000320000}"/>
    <cellStyle name="Comma 3 3 2 5 2 2" xfId="12836" xr:uid="{00000000-0005-0000-0000-000001320000}"/>
    <cellStyle name="Comma 3 3 2 5 2 2 2" xfId="12837" xr:uid="{00000000-0005-0000-0000-000002320000}"/>
    <cellStyle name="Comma 3 3 2 5 2 2 2 2" xfId="12838" xr:uid="{00000000-0005-0000-0000-000003320000}"/>
    <cellStyle name="Comma 3 3 2 5 2 2 3" xfId="12839" xr:uid="{00000000-0005-0000-0000-000004320000}"/>
    <cellStyle name="Comma 3 3 2 5 2 2 3 2" xfId="12840" xr:uid="{00000000-0005-0000-0000-000005320000}"/>
    <cellStyle name="Comma 3 3 2 5 2 2 4" xfId="12841" xr:uid="{00000000-0005-0000-0000-000006320000}"/>
    <cellStyle name="Comma 3 3 2 5 2 3" xfId="12842" xr:uid="{00000000-0005-0000-0000-000007320000}"/>
    <cellStyle name="Comma 3 3 2 5 2 3 2" xfId="12843" xr:uid="{00000000-0005-0000-0000-000008320000}"/>
    <cellStyle name="Comma 3 3 2 5 2 4" xfId="12844" xr:uid="{00000000-0005-0000-0000-000009320000}"/>
    <cellStyle name="Comma 3 3 2 5 2 4 2" xfId="12845" xr:uid="{00000000-0005-0000-0000-00000A320000}"/>
    <cellStyle name="Comma 3 3 2 5 2 5" xfId="12846" xr:uid="{00000000-0005-0000-0000-00000B320000}"/>
    <cellStyle name="Comma 3 3 2 5 3" xfId="12847" xr:uid="{00000000-0005-0000-0000-00000C320000}"/>
    <cellStyle name="Comma 3 3 2 5 3 2" xfId="12848" xr:uid="{00000000-0005-0000-0000-00000D320000}"/>
    <cellStyle name="Comma 3 3 2 5 3 2 2" xfId="12849" xr:uid="{00000000-0005-0000-0000-00000E320000}"/>
    <cellStyle name="Comma 3 3 2 5 3 3" xfId="12850" xr:uid="{00000000-0005-0000-0000-00000F320000}"/>
    <cellStyle name="Comma 3 3 2 5 3 3 2" xfId="12851" xr:uid="{00000000-0005-0000-0000-000010320000}"/>
    <cellStyle name="Comma 3 3 2 5 3 4" xfId="12852" xr:uid="{00000000-0005-0000-0000-000011320000}"/>
    <cellStyle name="Comma 3 3 2 5 4" xfId="12853" xr:uid="{00000000-0005-0000-0000-000012320000}"/>
    <cellStyle name="Comma 3 3 2 5 4 2" xfId="12854" xr:uid="{00000000-0005-0000-0000-000013320000}"/>
    <cellStyle name="Comma 3 3 2 5 5" xfId="12855" xr:uid="{00000000-0005-0000-0000-000014320000}"/>
    <cellStyle name="Comma 3 3 2 5 5 2" xfId="12856" xr:uid="{00000000-0005-0000-0000-000015320000}"/>
    <cellStyle name="Comma 3 3 2 5 6" xfId="12857" xr:uid="{00000000-0005-0000-0000-000016320000}"/>
    <cellStyle name="Comma 3 3 2 6" xfId="12858" xr:uid="{00000000-0005-0000-0000-000017320000}"/>
    <cellStyle name="Comma 3 3 2 6 2" xfId="12859" xr:uid="{00000000-0005-0000-0000-000018320000}"/>
    <cellStyle name="Comma 3 3 2 6 2 2" xfId="12860" xr:uid="{00000000-0005-0000-0000-000019320000}"/>
    <cellStyle name="Comma 3 3 2 6 2 2 2" xfId="12861" xr:uid="{00000000-0005-0000-0000-00001A320000}"/>
    <cellStyle name="Comma 3 3 2 6 2 2 2 2" xfId="12862" xr:uid="{00000000-0005-0000-0000-00001B320000}"/>
    <cellStyle name="Comma 3 3 2 6 2 2 3" xfId="12863" xr:uid="{00000000-0005-0000-0000-00001C320000}"/>
    <cellStyle name="Comma 3 3 2 6 2 2 3 2" xfId="12864" xr:uid="{00000000-0005-0000-0000-00001D320000}"/>
    <cellStyle name="Comma 3 3 2 6 2 2 4" xfId="12865" xr:uid="{00000000-0005-0000-0000-00001E320000}"/>
    <cellStyle name="Comma 3 3 2 6 2 3" xfId="12866" xr:uid="{00000000-0005-0000-0000-00001F320000}"/>
    <cellStyle name="Comma 3 3 2 6 2 3 2" xfId="12867" xr:uid="{00000000-0005-0000-0000-000020320000}"/>
    <cellStyle name="Comma 3 3 2 6 2 4" xfId="12868" xr:uid="{00000000-0005-0000-0000-000021320000}"/>
    <cellStyle name="Comma 3 3 2 6 2 4 2" xfId="12869" xr:uid="{00000000-0005-0000-0000-000022320000}"/>
    <cellStyle name="Comma 3 3 2 6 2 5" xfId="12870" xr:uid="{00000000-0005-0000-0000-000023320000}"/>
    <cellStyle name="Comma 3 3 2 6 3" xfId="12871" xr:uid="{00000000-0005-0000-0000-000024320000}"/>
    <cellStyle name="Comma 3 3 2 6 3 2" xfId="12872" xr:uid="{00000000-0005-0000-0000-000025320000}"/>
    <cellStyle name="Comma 3 3 2 6 3 2 2" xfId="12873" xr:uid="{00000000-0005-0000-0000-000026320000}"/>
    <cellStyle name="Comma 3 3 2 6 3 3" xfId="12874" xr:uid="{00000000-0005-0000-0000-000027320000}"/>
    <cellStyle name="Comma 3 3 2 6 3 3 2" xfId="12875" xr:uid="{00000000-0005-0000-0000-000028320000}"/>
    <cellStyle name="Comma 3 3 2 6 3 4" xfId="12876" xr:uid="{00000000-0005-0000-0000-000029320000}"/>
    <cellStyle name="Comma 3 3 2 6 4" xfId="12877" xr:uid="{00000000-0005-0000-0000-00002A320000}"/>
    <cellStyle name="Comma 3 3 2 6 4 2" xfId="12878" xr:uid="{00000000-0005-0000-0000-00002B320000}"/>
    <cellStyle name="Comma 3 3 2 6 5" xfId="12879" xr:uid="{00000000-0005-0000-0000-00002C320000}"/>
    <cellStyle name="Comma 3 3 2 6 5 2" xfId="12880" xr:uid="{00000000-0005-0000-0000-00002D320000}"/>
    <cellStyle name="Comma 3 3 2 6 6" xfId="12881" xr:uid="{00000000-0005-0000-0000-00002E320000}"/>
    <cellStyle name="Comma 3 3 2 7" xfId="12882" xr:uid="{00000000-0005-0000-0000-00002F320000}"/>
    <cellStyle name="Comma 3 3 2 7 2" xfId="12883" xr:uid="{00000000-0005-0000-0000-000030320000}"/>
    <cellStyle name="Comma 3 3 2 7 2 2" xfId="12884" xr:uid="{00000000-0005-0000-0000-000031320000}"/>
    <cellStyle name="Comma 3 3 2 7 2 2 2" xfId="12885" xr:uid="{00000000-0005-0000-0000-000032320000}"/>
    <cellStyle name="Comma 3 3 2 7 2 3" xfId="12886" xr:uid="{00000000-0005-0000-0000-000033320000}"/>
    <cellStyle name="Comma 3 3 2 7 2 3 2" xfId="12887" xr:uid="{00000000-0005-0000-0000-000034320000}"/>
    <cellStyle name="Comma 3 3 2 7 2 4" xfId="12888" xr:uid="{00000000-0005-0000-0000-000035320000}"/>
    <cellStyle name="Comma 3 3 2 7 3" xfId="12889" xr:uid="{00000000-0005-0000-0000-000036320000}"/>
    <cellStyle name="Comma 3 3 2 7 3 2" xfId="12890" xr:uid="{00000000-0005-0000-0000-000037320000}"/>
    <cellStyle name="Comma 3 3 2 7 4" xfId="12891" xr:uid="{00000000-0005-0000-0000-000038320000}"/>
    <cellStyle name="Comma 3 3 2 7 4 2" xfId="12892" xr:uid="{00000000-0005-0000-0000-000039320000}"/>
    <cellStyle name="Comma 3 3 2 7 5" xfId="12893" xr:uid="{00000000-0005-0000-0000-00003A320000}"/>
    <cellStyle name="Comma 3 3 2 8" xfId="12894" xr:uid="{00000000-0005-0000-0000-00003B320000}"/>
    <cellStyle name="Comma 3 3 2 8 2" xfId="12895" xr:uid="{00000000-0005-0000-0000-00003C320000}"/>
    <cellStyle name="Comma 3 3 2 8 2 2" xfId="12896" xr:uid="{00000000-0005-0000-0000-00003D320000}"/>
    <cellStyle name="Comma 3 3 2 8 3" xfId="12897" xr:uid="{00000000-0005-0000-0000-00003E320000}"/>
    <cellStyle name="Comma 3 3 2 8 3 2" xfId="12898" xr:uid="{00000000-0005-0000-0000-00003F320000}"/>
    <cellStyle name="Comma 3 3 2 8 4" xfId="12899" xr:uid="{00000000-0005-0000-0000-000040320000}"/>
    <cellStyle name="Comma 3 3 2 9" xfId="12900" xr:uid="{00000000-0005-0000-0000-000041320000}"/>
    <cellStyle name="Comma 3 3 2 9 2" xfId="12901" xr:uid="{00000000-0005-0000-0000-000042320000}"/>
    <cellStyle name="Comma 3 3 2 9 2 2" xfId="12902" xr:uid="{00000000-0005-0000-0000-000043320000}"/>
    <cellStyle name="Comma 3 3 2 9 3" xfId="12903" xr:uid="{00000000-0005-0000-0000-000044320000}"/>
    <cellStyle name="Comma 3 3 2 9 3 2" xfId="12904" xr:uid="{00000000-0005-0000-0000-000045320000}"/>
    <cellStyle name="Comma 3 3 2 9 4" xfId="12905" xr:uid="{00000000-0005-0000-0000-000046320000}"/>
    <cellStyle name="Comma 3 3 3" xfId="12906" xr:uid="{00000000-0005-0000-0000-000047320000}"/>
    <cellStyle name="Comma 3 3 3 2" xfId="12907" xr:uid="{00000000-0005-0000-0000-000048320000}"/>
    <cellStyle name="Comma 3 3 3 2 2" xfId="12908" xr:uid="{00000000-0005-0000-0000-000049320000}"/>
    <cellStyle name="Comma 3 3 3 2 2 2" xfId="12909" xr:uid="{00000000-0005-0000-0000-00004A320000}"/>
    <cellStyle name="Comma 3 3 3 2 2 2 2" xfId="12910" xr:uid="{00000000-0005-0000-0000-00004B320000}"/>
    <cellStyle name="Comma 3 3 3 2 2 3" xfId="12911" xr:uid="{00000000-0005-0000-0000-00004C320000}"/>
    <cellStyle name="Comma 3 3 3 2 2 3 2" xfId="12912" xr:uid="{00000000-0005-0000-0000-00004D320000}"/>
    <cellStyle name="Comma 3 3 3 2 2 4" xfId="12913" xr:uid="{00000000-0005-0000-0000-00004E320000}"/>
    <cellStyle name="Comma 3 3 3 2 3" xfId="12914" xr:uid="{00000000-0005-0000-0000-00004F320000}"/>
    <cellStyle name="Comma 3 3 3 2 3 2" xfId="12915" xr:uid="{00000000-0005-0000-0000-000050320000}"/>
    <cellStyle name="Comma 3 3 3 2 4" xfId="12916" xr:uid="{00000000-0005-0000-0000-000051320000}"/>
    <cellStyle name="Comma 3 3 3 2 4 2" xfId="12917" xr:uid="{00000000-0005-0000-0000-000052320000}"/>
    <cellStyle name="Comma 3 3 3 2 5" xfId="12918" xr:uid="{00000000-0005-0000-0000-000053320000}"/>
    <cellStyle name="Comma 3 3 3 3" xfId="12919" xr:uid="{00000000-0005-0000-0000-000054320000}"/>
    <cellStyle name="Comma 3 3 3 3 2" xfId="12920" xr:uid="{00000000-0005-0000-0000-000055320000}"/>
    <cellStyle name="Comma 3 3 3 3 2 2" xfId="12921" xr:uid="{00000000-0005-0000-0000-000056320000}"/>
    <cellStyle name="Comma 3 3 3 3 3" xfId="12922" xr:uid="{00000000-0005-0000-0000-000057320000}"/>
    <cellStyle name="Comma 3 3 3 3 3 2" xfId="12923" xr:uid="{00000000-0005-0000-0000-000058320000}"/>
    <cellStyle name="Comma 3 3 3 3 4" xfId="12924" xr:uid="{00000000-0005-0000-0000-000059320000}"/>
    <cellStyle name="Comma 3 3 3 4" xfId="12925" xr:uid="{00000000-0005-0000-0000-00005A320000}"/>
    <cellStyle name="Comma 3 3 3 4 2" xfId="12926" xr:uid="{00000000-0005-0000-0000-00005B320000}"/>
    <cellStyle name="Comma 3 3 3 5" xfId="12927" xr:uid="{00000000-0005-0000-0000-00005C320000}"/>
    <cellStyle name="Comma 3 3 3 5 2" xfId="12928" xr:uid="{00000000-0005-0000-0000-00005D320000}"/>
    <cellStyle name="Comma 3 3 3 6" xfId="12929" xr:uid="{00000000-0005-0000-0000-00005E320000}"/>
    <cellStyle name="Comma 3 3 4" xfId="12930" xr:uid="{00000000-0005-0000-0000-00005F320000}"/>
    <cellStyle name="Comma 3 3 4 2" xfId="12931" xr:uid="{00000000-0005-0000-0000-000060320000}"/>
    <cellStyle name="Comma 3 3 4 2 2" xfId="12932" xr:uid="{00000000-0005-0000-0000-000061320000}"/>
    <cellStyle name="Comma 3 3 4 2 2 2" xfId="12933" xr:uid="{00000000-0005-0000-0000-000062320000}"/>
    <cellStyle name="Comma 3 3 4 2 2 2 2" xfId="12934" xr:uid="{00000000-0005-0000-0000-000063320000}"/>
    <cellStyle name="Comma 3 3 4 2 2 3" xfId="12935" xr:uid="{00000000-0005-0000-0000-000064320000}"/>
    <cellStyle name="Comma 3 3 4 2 2 3 2" xfId="12936" xr:uid="{00000000-0005-0000-0000-000065320000}"/>
    <cellStyle name="Comma 3 3 4 2 2 4" xfId="12937" xr:uid="{00000000-0005-0000-0000-000066320000}"/>
    <cellStyle name="Comma 3 3 4 2 3" xfId="12938" xr:uid="{00000000-0005-0000-0000-000067320000}"/>
    <cellStyle name="Comma 3 3 4 2 3 2" xfId="12939" xr:uid="{00000000-0005-0000-0000-000068320000}"/>
    <cellStyle name="Comma 3 3 4 2 4" xfId="12940" xr:uid="{00000000-0005-0000-0000-000069320000}"/>
    <cellStyle name="Comma 3 3 4 2 4 2" xfId="12941" xr:uid="{00000000-0005-0000-0000-00006A320000}"/>
    <cellStyle name="Comma 3 3 4 2 5" xfId="12942" xr:uid="{00000000-0005-0000-0000-00006B320000}"/>
    <cellStyle name="Comma 3 3 4 3" xfId="12943" xr:uid="{00000000-0005-0000-0000-00006C320000}"/>
    <cellStyle name="Comma 3 3 4 3 2" xfId="12944" xr:uid="{00000000-0005-0000-0000-00006D320000}"/>
    <cellStyle name="Comma 3 3 4 3 2 2" xfId="12945" xr:uid="{00000000-0005-0000-0000-00006E320000}"/>
    <cellStyle name="Comma 3 3 4 3 3" xfId="12946" xr:uid="{00000000-0005-0000-0000-00006F320000}"/>
    <cellStyle name="Comma 3 3 4 3 3 2" xfId="12947" xr:uid="{00000000-0005-0000-0000-000070320000}"/>
    <cellStyle name="Comma 3 3 4 3 4" xfId="12948" xr:uid="{00000000-0005-0000-0000-000071320000}"/>
    <cellStyle name="Comma 3 3 4 4" xfId="12949" xr:uid="{00000000-0005-0000-0000-000072320000}"/>
    <cellStyle name="Comma 3 3 4 4 2" xfId="12950" xr:uid="{00000000-0005-0000-0000-000073320000}"/>
    <cellStyle name="Comma 3 3 4 5" xfId="12951" xr:uid="{00000000-0005-0000-0000-000074320000}"/>
    <cellStyle name="Comma 3 3 4 5 2" xfId="12952" xr:uid="{00000000-0005-0000-0000-000075320000}"/>
    <cellStyle name="Comma 3 3 4 6" xfId="12953" xr:uid="{00000000-0005-0000-0000-000076320000}"/>
    <cellStyle name="Comma 3 3 5" xfId="12954" xr:uid="{00000000-0005-0000-0000-000077320000}"/>
    <cellStyle name="Comma 3 3 5 2" xfId="12955" xr:uid="{00000000-0005-0000-0000-000078320000}"/>
    <cellStyle name="Comma 3 3 5 2 2" xfId="12956" xr:uid="{00000000-0005-0000-0000-000079320000}"/>
    <cellStyle name="Comma 3 3 5 2 2 2" xfId="12957" xr:uid="{00000000-0005-0000-0000-00007A320000}"/>
    <cellStyle name="Comma 3 3 5 2 2 2 2" xfId="12958" xr:uid="{00000000-0005-0000-0000-00007B320000}"/>
    <cellStyle name="Comma 3 3 5 2 2 3" xfId="12959" xr:uid="{00000000-0005-0000-0000-00007C320000}"/>
    <cellStyle name="Comma 3 3 5 2 2 3 2" xfId="12960" xr:uid="{00000000-0005-0000-0000-00007D320000}"/>
    <cellStyle name="Comma 3 3 5 2 2 4" xfId="12961" xr:uid="{00000000-0005-0000-0000-00007E320000}"/>
    <cellStyle name="Comma 3 3 5 2 3" xfId="12962" xr:uid="{00000000-0005-0000-0000-00007F320000}"/>
    <cellStyle name="Comma 3 3 5 2 3 2" xfId="12963" xr:uid="{00000000-0005-0000-0000-000080320000}"/>
    <cellStyle name="Comma 3 3 5 2 4" xfId="12964" xr:uid="{00000000-0005-0000-0000-000081320000}"/>
    <cellStyle name="Comma 3 3 5 2 4 2" xfId="12965" xr:uid="{00000000-0005-0000-0000-000082320000}"/>
    <cellStyle name="Comma 3 3 5 2 5" xfId="12966" xr:uid="{00000000-0005-0000-0000-000083320000}"/>
    <cellStyle name="Comma 3 3 5 3" xfId="12967" xr:uid="{00000000-0005-0000-0000-000084320000}"/>
    <cellStyle name="Comma 3 3 5 3 2" xfId="12968" xr:uid="{00000000-0005-0000-0000-000085320000}"/>
    <cellStyle name="Comma 3 3 5 3 2 2" xfId="12969" xr:uid="{00000000-0005-0000-0000-000086320000}"/>
    <cellStyle name="Comma 3 3 5 3 3" xfId="12970" xr:uid="{00000000-0005-0000-0000-000087320000}"/>
    <cellStyle name="Comma 3 3 5 3 3 2" xfId="12971" xr:uid="{00000000-0005-0000-0000-000088320000}"/>
    <cellStyle name="Comma 3 3 5 3 4" xfId="12972" xr:uid="{00000000-0005-0000-0000-000089320000}"/>
    <cellStyle name="Comma 3 3 5 4" xfId="12973" xr:uid="{00000000-0005-0000-0000-00008A320000}"/>
    <cellStyle name="Comma 3 3 5 4 2" xfId="12974" xr:uid="{00000000-0005-0000-0000-00008B320000}"/>
    <cellStyle name="Comma 3 3 5 5" xfId="12975" xr:uid="{00000000-0005-0000-0000-00008C320000}"/>
    <cellStyle name="Comma 3 3 5 5 2" xfId="12976" xr:uid="{00000000-0005-0000-0000-00008D320000}"/>
    <cellStyle name="Comma 3 3 5 6" xfId="12977" xr:uid="{00000000-0005-0000-0000-00008E320000}"/>
    <cellStyle name="Comma 3 3 6" xfId="12978" xr:uid="{00000000-0005-0000-0000-00008F320000}"/>
    <cellStyle name="Comma 3 3 6 2" xfId="12979" xr:uid="{00000000-0005-0000-0000-000090320000}"/>
    <cellStyle name="Comma 3 3 6 2 2" xfId="12980" xr:uid="{00000000-0005-0000-0000-000091320000}"/>
    <cellStyle name="Comma 3 3 6 2 2 2" xfId="12981" xr:uid="{00000000-0005-0000-0000-000092320000}"/>
    <cellStyle name="Comma 3 3 6 2 2 2 2" xfId="12982" xr:uid="{00000000-0005-0000-0000-000093320000}"/>
    <cellStyle name="Comma 3 3 6 2 2 3" xfId="12983" xr:uid="{00000000-0005-0000-0000-000094320000}"/>
    <cellStyle name="Comma 3 3 6 2 2 3 2" xfId="12984" xr:uid="{00000000-0005-0000-0000-000095320000}"/>
    <cellStyle name="Comma 3 3 6 2 2 4" xfId="12985" xr:uid="{00000000-0005-0000-0000-000096320000}"/>
    <cellStyle name="Comma 3 3 6 2 3" xfId="12986" xr:uid="{00000000-0005-0000-0000-000097320000}"/>
    <cellStyle name="Comma 3 3 6 2 3 2" xfId="12987" xr:uid="{00000000-0005-0000-0000-000098320000}"/>
    <cellStyle name="Comma 3 3 6 2 4" xfId="12988" xr:uid="{00000000-0005-0000-0000-000099320000}"/>
    <cellStyle name="Comma 3 3 6 2 4 2" xfId="12989" xr:uid="{00000000-0005-0000-0000-00009A320000}"/>
    <cellStyle name="Comma 3 3 6 2 5" xfId="12990" xr:uid="{00000000-0005-0000-0000-00009B320000}"/>
    <cellStyle name="Comma 3 3 6 3" xfId="12991" xr:uid="{00000000-0005-0000-0000-00009C320000}"/>
    <cellStyle name="Comma 3 3 6 3 2" xfId="12992" xr:uid="{00000000-0005-0000-0000-00009D320000}"/>
    <cellStyle name="Comma 3 3 6 3 2 2" xfId="12993" xr:uid="{00000000-0005-0000-0000-00009E320000}"/>
    <cellStyle name="Comma 3 3 6 3 3" xfId="12994" xr:uid="{00000000-0005-0000-0000-00009F320000}"/>
    <cellStyle name="Comma 3 3 6 3 3 2" xfId="12995" xr:uid="{00000000-0005-0000-0000-0000A0320000}"/>
    <cellStyle name="Comma 3 3 6 3 4" xfId="12996" xr:uid="{00000000-0005-0000-0000-0000A1320000}"/>
    <cellStyle name="Comma 3 3 6 4" xfId="12997" xr:uid="{00000000-0005-0000-0000-0000A2320000}"/>
    <cellStyle name="Comma 3 3 6 4 2" xfId="12998" xr:uid="{00000000-0005-0000-0000-0000A3320000}"/>
    <cellStyle name="Comma 3 3 6 5" xfId="12999" xr:uid="{00000000-0005-0000-0000-0000A4320000}"/>
    <cellStyle name="Comma 3 3 6 5 2" xfId="13000" xr:uid="{00000000-0005-0000-0000-0000A5320000}"/>
    <cellStyle name="Comma 3 3 6 6" xfId="13001" xr:uid="{00000000-0005-0000-0000-0000A6320000}"/>
    <cellStyle name="Comma 3 3 7" xfId="13002" xr:uid="{00000000-0005-0000-0000-0000A7320000}"/>
    <cellStyle name="Comma 3 3 7 2" xfId="13003" xr:uid="{00000000-0005-0000-0000-0000A8320000}"/>
    <cellStyle name="Comma 3 3 7 2 2" xfId="13004" xr:uid="{00000000-0005-0000-0000-0000A9320000}"/>
    <cellStyle name="Comma 3 3 7 2 2 2" xfId="13005" xr:uid="{00000000-0005-0000-0000-0000AA320000}"/>
    <cellStyle name="Comma 3 3 7 2 2 2 2" xfId="13006" xr:uid="{00000000-0005-0000-0000-0000AB320000}"/>
    <cellStyle name="Comma 3 3 7 2 2 3" xfId="13007" xr:uid="{00000000-0005-0000-0000-0000AC320000}"/>
    <cellStyle name="Comma 3 3 7 2 2 3 2" xfId="13008" xr:uid="{00000000-0005-0000-0000-0000AD320000}"/>
    <cellStyle name="Comma 3 3 7 2 2 4" xfId="13009" xr:uid="{00000000-0005-0000-0000-0000AE320000}"/>
    <cellStyle name="Comma 3 3 7 2 3" xfId="13010" xr:uid="{00000000-0005-0000-0000-0000AF320000}"/>
    <cellStyle name="Comma 3 3 7 2 3 2" xfId="13011" xr:uid="{00000000-0005-0000-0000-0000B0320000}"/>
    <cellStyle name="Comma 3 3 7 2 4" xfId="13012" xr:uid="{00000000-0005-0000-0000-0000B1320000}"/>
    <cellStyle name="Comma 3 3 7 2 4 2" xfId="13013" xr:uid="{00000000-0005-0000-0000-0000B2320000}"/>
    <cellStyle name="Comma 3 3 7 2 5" xfId="13014" xr:uid="{00000000-0005-0000-0000-0000B3320000}"/>
    <cellStyle name="Comma 3 3 7 3" xfId="13015" xr:uid="{00000000-0005-0000-0000-0000B4320000}"/>
    <cellStyle name="Comma 3 3 7 3 2" xfId="13016" xr:uid="{00000000-0005-0000-0000-0000B5320000}"/>
    <cellStyle name="Comma 3 3 7 3 2 2" xfId="13017" xr:uid="{00000000-0005-0000-0000-0000B6320000}"/>
    <cellStyle name="Comma 3 3 7 3 3" xfId="13018" xr:uid="{00000000-0005-0000-0000-0000B7320000}"/>
    <cellStyle name="Comma 3 3 7 3 3 2" xfId="13019" xr:uid="{00000000-0005-0000-0000-0000B8320000}"/>
    <cellStyle name="Comma 3 3 7 3 4" xfId="13020" xr:uid="{00000000-0005-0000-0000-0000B9320000}"/>
    <cellStyle name="Comma 3 3 7 4" xfId="13021" xr:uid="{00000000-0005-0000-0000-0000BA320000}"/>
    <cellStyle name="Comma 3 3 7 4 2" xfId="13022" xr:uid="{00000000-0005-0000-0000-0000BB320000}"/>
    <cellStyle name="Comma 3 3 7 5" xfId="13023" xr:uid="{00000000-0005-0000-0000-0000BC320000}"/>
    <cellStyle name="Comma 3 3 7 5 2" xfId="13024" xr:uid="{00000000-0005-0000-0000-0000BD320000}"/>
    <cellStyle name="Comma 3 3 7 6" xfId="13025" xr:uid="{00000000-0005-0000-0000-0000BE320000}"/>
    <cellStyle name="Comma 3 3 8" xfId="13026" xr:uid="{00000000-0005-0000-0000-0000BF320000}"/>
    <cellStyle name="Comma 3 3 8 2" xfId="13027" xr:uid="{00000000-0005-0000-0000-0000C0320000}"/>
    <cellStyle name="Comma 3 3 8 2 2" xfId="13028" xr:uid="{00000000-0005-0000-0000-0000C1320000}"/>
    <cellStyle name="Comma 3 3 8 2 2 2" xfId="13029" xr:uid="{00000000-0005-0000-0000-0000C2320000}"/>
    <cellStyle name="Comma 3 3 8 2 3" xfId="13030" xr:uid="{00000000-0005-0000-0000-0000C3320000}"/>
    <cellStyle name="Comma 3 3 8 2 3 2" xfId="13031" xr:uid="{00000000-0005-0000-0000-0000C4320000}"/>
    <cellStyle name="Comma 3 3 8 2 4" xfId="13032" xr:uid="{00000000-0005-0000-0000-0000C5320000}"/>
    <cellStyle name="Comma 3 3 8 3" xfId="13033" xr:uid="{00000000-0005-0000-0000-0000C6320000}"/>
    <cellStyle name="Comma 3 3 8 3 2" xfId="13034" xr:uid="{00000000-0005-0000-0000-0000C7320000}"/>
    <cellStyle name="Comma 3 3 8 4" xfId="13035" xr:uid="{00000000-0005-0000-0000-0000C8320000}"/>
    <cellStyle name="Comma 3 3 8 4 2" xfId="13036" xr:uid="{00000000-0005-0000-0000-0000C9320000}"/>
    <cellStyle name="Comma 3 3 8 5" xfId="13037" xr:uid="{00000000-0005-0000-0000-0000CA320000}"/>
    <cellStyle name="Comma 3 3 9" xfId="13038" xr:uid="{00000000-0005-0000-0000-0000CB320000}"/>
    <cellStyle name="Comma 3 3 9 2" xfId="13039" xr:uid="{00000000-0005-0000-0000-0000CC320000}"/>
    <cellStyle name="Comma 3 3 9 2 2" xfId="13040" xr:uid="{00000000-0005-0000-0000-0000CD320000}"/>
    <cellStyle name="Comma 3 3 9 3" xfId="13041" xr:uid="{00000000-0005-0000-0000-0000CE320000}"/>
    <cellStyle name="Comma 3 3 9 3 2" xfId="13042" xr:uid="{00000000-0005-0000-0000-0000CF320000}"/>
    <cellStyle name="Comma 3 3 9 4" xfId="13043" xr:uid="{00000000-0005-0000-0000-0000D0320000}"/>
    <cellStyle name="Comma 3 4" xfId="13044" xr:uid="{00000000-0005-0000-0000-0000D1320000}"/>
    <cellStyle name="Comma 3 4 10" xfId="13045" xr:uid="{00000000-0005-0000-0000-0000D2320000}"/>
    <cellStyle name="Comma 3 4 10 2" xfId="13046" xr:uid="{00000000-0005-0000-0000-0000D3320000}"/>
    <cellStyle name="Comma 3 4 11" xfId="13047" xr:uid="{00000000-0005-0000-0000-0000D4320000}"/>
    <cellStyle name="Comma 3 4 11 2" xfId="13048" xr:uid="{00000000-0005-0000-0000-0000D5320000}"/>
    <cellStyle name="Comma 3 4 12" xfId="13049" xr:uid="{00000000-0005-0000-0000-0000D6320000}"/>
    <cellStyle name="Comma 3 4 2" xfId="13050" xr:uid="{00000000-0005-0000-0000-0000D7320000}"/>
    <cellStyle name="Comma 3 4 2 2" xfId="13051" xr:uid="{00000000-0005-0000-0000-0000D8320000}"/>
    <cellStyle name="Comma 3 4 2 2 2" xfId="13052" xr:uid="{00000000-0005-0000-0000-0000D9320000}"/>
    <cellStyle name="Comma 3 4 2 2 2 2" xfId="13053" xr:uid="{00000000-0005-0000-0000-0000DA320000}"/>
    <cellStyle name="Comma 3 4 2 2 2 2 2" xfId="13054" xr:uid="{00000000-0005-0000-0000-0000DB320000}"/>
    <cellStyle name="Comma 3 4 2 2 2 3" xfId="13055" xr:uid="{00000000-0005-0000-0000-0000DC320000}"/>
    <cellStyle name="Comma 3 4 2 2 2 3 2" xfId="13056" xr:uid="{00000000-0005-0000-0000-0000DD320000}"/>
    <cellStyle name="Comma 3 4 2 2 2 4" xfId="13057" xr:uid="{00000000-0005-0000-0000-0000DE320000}"/>
    <cellStyle name="Comma 3 4 2 2 3" xfId="13058" xr:uid="{00000000-0005-0000-0000-0000DF320000}"/>
    <cellStyle name="Comma 3 4 2 2 3 2" xfId="13059" xr:uid="{00000000-0005-0000-0000-0000E0320000}"/>
    <cellStyle name="Comma 3 4 2 2 4" xfId="13060" xr:uid="{00000000-0005-0000-0000-0000E1320000}"/>
    <cellStyle name="Comma 3 4 2 2 4 2" xfId="13061" xr:uid="{00000000-0005-0000-0000-0000E2320000}"/>
    <cellStyle name="Comma 3 4 2 2 5" xfId="13062" xr:uid="{00000000-0005-0000-0000-0000E3320000}"/>
    <cellStyle name="Comma 3 4 2 3" xfId="13063" xr:uid="{00000000-0005-0000-0000-0000E4320000}"/>
    <cellStyle name="Comma 3 4 2 3 2" xfId="13064" xr:uid="{00000000-0005-0000-0000-0000E5320000}"/>
    <cellStyle name="Comma 3 4 2 3 2 2" xfId="13065" xr:uid="{00000000-0005-0000-0000-0000E6320000}"/>
    <cellStyle name="Comma 3 4 2 3 3" xfId="13066" xr:uid="{00000000-0005-0000-0000-0000E7320000}"/>
    <cellStyle name="Comma 3 4 2 3 3 2" xfId="13067" xr:uid="{00000000-0005-0000-0000-0000E8320000}"/>
    <cellStyle name="Comma 3 4 2 3 4" xfId="13068" xr:uid="{00000000-0005-0000-0000-0000E9320000}"/>
    <cellStyle name="Comma 3 4 2 4" xfId="13069" xr:uid="{00000000-0005-0000-0000-0000EA320000}"/>
    <cellStyle name="Comma 3 4 2 4 2" xfId="13070" xr:uid="{00000000-0005-0000-0000-0000EB320000}"/>
    <cellStyle name="Comma 3 4 2 5" xfId="13071" xr:uid="{00000000-0005-0000-0000-0000EC320000}"/>
    <cellStyle name="Comma 3 4 2 5 2" xfId="13072" xr:uid="{00000000-0005-0000-0000-0000ED320000}"/>
    <cellStyle name="Comma 3 4 2 6" xfId="13073" xr:uid="{00000000-0005-0000-0000-0000EE320000}"/>
    <cellStyle name="Comma 3 4 3" xfId="13074" xr:uid="{00000000-0005-0000-0000-0000EF320000}"/>
    <cellStyle name="Comma 3 4 3 2" xfId="13075" xr:uid="{00000000-0005-0000-0000-0000F0320000}"/>
    <cellStyle name="Comma 3 4 3 2 2" xfId="13076" xr:uid="{00000000-0005-0000-0000-0000F1320000}"/>
    <cellStyle name="Comma 3 4 3 2 2 2" xfId="13077" xr:uid="{00000000-0005-0000-0000-0000F2320000}"/>
    <cellStyle name="Comma 3 4 3 2 2 2 2" xfId="13078" xr:uid="{00000000-0005-0000-0000-0000F3320000}"/>
    <cellStyle name="Comma 3 4 3 2 2 3" xfId="13079" xr:uid="{00000000-0005-0000-0000-0000F4320000}"/>
    <cellStyle name="Comma 3 4 3 2 2 3 2" xfId="13080" xr:uid="{00000000-0005-0000-0000-0000F5320000}"/>
    <cellStyle name="Comma 3 4 3 2 2 4" xfId="13081" xr:uid="{00000000-0005-0000-0000-0000F6320000}"/>
    <cellStyle name="Comma 3 4 3 2 3" xfId="13082" xr:uid="{00000000-0005-0000-0000-0000F7320000}"/>
    <cellStyle name="Comma 3 4 3 2 3 2" xfId="13083" xr:uid="{00000000-0005-0000-0000-0000F8320000}"/>
    <cellStyle name="Comma 3 4 3 2 4" xfId="13084" xr:uid="{00000000-0005-0000-0000-0000F9320000}"/>
    <cellStyle name="Comma 3 4 3 2 4 2" xfId="13085" xr:uid="{00000000-0005-0000-0000-0000FA320000}"/>
    <cellStyle name="Comma 3 4 3 2 5" xfId="13086" xr:uid="{00000000-0005-0000-0000-0000FB320000}"/>
    <cellStyle name="Comma 3 4 3 3" xfId="13087" xr:uid="{00000000-0005-0000-0000-0000FC320000}"/>
    <cellStyle name="Comma 3 4 3 3 2" xfId="13088" xr:uid="{00000000-0005-0000-0000-0000FD320000}"/>
    <cellStyle name="Comma 3 4 3 3 2 2" xfId="13089" xr:uid="{00000000-0005-0000-0000-0000FE320000}"/>
    <cellStyle name="Comma 3 4 3 3 3" xfId="13090" xr:uid="{00000000-0005-0000-0000-0000FF320000}"/>
    <cellStyle name="Comma 3 4 3 3 3 2" xfId="13091" xr:uid="{00000000-0005-0000-0000-000000330000}"/>
    <cellStyle name="Comma 3 4 3 3 4" xfId="13092" xr:uid="{00000000-0005-0000-0000-000001330000}"/>
    <cellStyle name="Comma 3 4 3 4" xfId="13093" xr:uid="{00000000-0005-0000-0000-000002330000}"/>
    <cellStyle name="Comma 3 4 3 4 2" xfId="13094" xr:uid="{00000000-0005-0000-0000-000003330000}"/>
    <cellStyle name="Comma 3 4 3 5" xfId="13095" xr:uid="{00000000-0005-0000-0000-000004330000}"/>
    <cellStyle name="Comma 3 4 3 5 2" xfId="13096" xr:uid="{00000000-0005-0000-0000-000005330000}"/>
    <cellStyle name="Comma 3 4 3 6" xfId="13097" xr:uid="{00000000-0005-0000-0000-000006330000}"/>
    <cellStyle name="Comma 3 4 4" xfId="13098" xr:uid="{00000000-0005-0000-0000-000007330000}"/>
    <cellStyle name="Comma 3 4 4 2" xfId="13099" xr:uid="{00000000-0005-0000-0000-000008330000}"/>
    <cellStyle name="Comma 3 4 4 2 2" xfId="13100" xr:uid="{00000000-0005-0000-0000-000009330000}"/>
    <cellStyle name="Comma 3 4 4 2 2 2" xfId="13101" xr:uid="{00000000-0005-0000-0000-00000A330000}"/>
    <cellStyle name="Comma 3 4 4 2 2 2 2" xfId="13102" xr:uid="{00000000-0005-0000-0000-00000B330000}"/>
    <cellStyle name="Comma 3 4 4 2 2 3" xfId="13103" xr:uid="{00000000-0005-0000-0000-00000C330000}"/>
    <cellStyle name="Comma 3 4 4 2 2 3 2" xfId="13104" xr:uid="{00000000-0005-0000-0000-00000D330000}"/>
    <cellStyle name="Comma 3 4 4 2 2 4" xfId="13105" xr:uid="{00000000-0005-0000-0000-00000E330000}"/>
    <cellStyle name="Comma 3 4 4 2 3" xfId="13106" xr:uid="{00000000-0005-0000-0000-00000F330000}"/>
    <cellStyle name="Comma 3 4 4 2 3 2" xfId="13107" xr:uid="{00000000-0005-0000-0000-000010330000}"/>
    <cellStyle name="Comma 3 4 4 2 4" xfId="13108" xr:uid="{00000000-0005-0000-0000-000011330000}"/>
    <cellStyle name="Comma 3 4 4 2 4 2" xfId="13109" xr:uid="{00000000-0005-0000-0000-000012330000}"/>
    <cellStyle name="Comma 3 4 4 2 5" xfId="13110" xr:uid="{00000000-0005-0000-0000-000013330000}"/>
    <cellStyle name="Comma 3 4 4 3" xfId="13111" xr:uid="{00000000-0005-0000-0000-000014330000}"/>
    <cellStyle name="Comma 3 4 4 3 2" xfId="13112" xr:uid="{00000000-0005-0000-0000-000015330000}"/>
    <cellStyle name="Comma 3 4 4 3 2 2" xfId="13113" xr:uid="{00000000-0005-0000-0000-000016330000}"/>
    <cellStyle name="Comma 3 4 4 3 3" xfId="13114" xr:uid="{00000000-0005-0000-0000-000017330000}"/>
    <cellStyle name="Comma 3 4 4 3 3 2" xfId="13115" xr:uid="{00000000-0005-0000-0000-000018330000}"/>
    <cellStyle name="Comma 3 4 4 3 4" xfId="13116" xr:uid="{00000000-0005-0000-0000-000019330000}"/>
    <cellStyle name="Comma 3 4 4 4" xfId="13117" xr:uid="{00000000-0005-0000-0000-00001A330000}"/>
    <cellStyle name="Comma 3 4 4 4 2" xfId="13118" xr:uid="{00000000-0005-0000-0000-00001B330000}"/>
    <cellStyle name="Comma 3 4 4 5" xfId="13119" xr:uid="{00000000-0005-0000-0000-00001C330000}"/>
    <cellStyle name="Comma 3 4 4 5 2" xfId="13120" xr:uid="{00000000-0005-0000-0000-00001D330000}"/>
    <cellStyle name="Comma 3 4 4 6" xfId="13121" xr:uid="{00000000-0005-0000-0000-00001E330000}"/>
    <cellStyle name="Comma 3 4 5" xfId="13122" xr:uid="{00000000-0005-0000-0000-00001F330000}"/>
    <cellStyle name="Comma 3 4 5 2" xfId="13123" xr:uid="{00000000-0005-0000-0000-000020330000}"/>
    <cellStyle name="Comma 3 4 5 2 2" xfId="13124" xr:uid="{00000000-0005-0000-0000-000021330000}"/>
    <cellStyle name="Comma 3 4 5 2 2 2" xfId="13125" xr:uid="{00000000-0005-0000-0000-000022330000}"/>
    <cellStyle name="Comma 3 4 5 2 2 2 2" xfId="13126" xr:uid="{00000000-0005-0000-0000-000023330000}"/>
    <cellStyle name="Comma 3 4 5 2 2 3" xfId="13127" xr:uid="{00000000-0005-0000-0000-000024330000}"/>
    <cellStyle name="Comma 3 4 5 2 2 3 2" xfId="13128" xr:uid="{00000000-0005-0000-0000-000025330000}"/>
    <cellStyle name="Comma 3 4 5 2 2 4" xfId="13129" xr:uid="{00000000-0005-0000-0000-000026330000}"/>
    <cellStyle name="Comma 3 4 5 2 3" xfId="13130" xr:uid="{00000000-0005-0000-0000-000027330000}"/>
    <cellStyle name="Comma 3 4 5 2 3 2" xfId="13131" xr:uid="{00000000-0005-0000-0000-000028330000}"/>
    <cellStyle name="Comma 3 4 5 2 4" xfId="13132" xr:uid="{00000000-0005-0000-0000-000029330000}"/>
    <cellStyle name="Comma 3 4 5 2 4 2" xfId="13133" xr:uid="{00000000-0005-0000-0000-00002A330000}"/>
    <cellStyle name="Comma 3 4 5 2 5" xfId="13134" xr:uid="{00000000-0005-0000-0000-00002B330000}"/>
    <cellStyle name="Comma 3 4 5 3" xfId="13135" xr:uid="{00000000-0005-0000-0000-00002C330000}"/>
    <cellStyle name="Comma 3 4 5 3 2" xfId="13136" xr:uid="{00000000-0005-0000-0000-00002D330000}"/>
    <cellStyle name="Comma 3 4 5 3 2 2" xfId="13137" xr:uid="{00000000-0005-0000-0000-00002E330000}"/>
    <cellStyle name="Comma 3 4 5 3 3" xfId="13138" xr:uid="{00000000-0005-0000-0000-00002F330000}"/>
    <cellStyle name="Comma 3 4 5 3 3 2" xfId="13139" xr:uid="{00000000-0005-0000-0000-000030330000}"/>
    <cellStyle name="Comma 3 4 5 3 4" xfId="13140" xr:uid="{00000000-0005-0000-0000-000031330000}"/>
    <cellStyle name="Comma 3 4 5 4" xfId="13141" xr:uid="{00000000-0005-0000-0000-000032330000}"/>
    <cellStyle name="Comma 3 4 5 4 2" xfId="13142" xr:uid="{00000000-0005-0000-0000-000033330000}"/>
    <cellStyle name="Comma 3 4 5 5" xfId="13143" xr:uid="{00000000-0005-0000-0000-000034330000}"/>
    <cellStyle name="Comma 3 4 5 5 2" xfId="13144" xr:uid="{00000000-0005-0000-0000-000035330000}"/>
    <cellStyle name="Comma 3 4 5 6" xfId="13145" xr:uid="{00000000-0005-0000-0000-000036330000}"/>
    <cellStyle name="Comma 3 4 6" xfId="13146" xr:uid="{00000000-0005-0000-0000-000037330000}"/>
    <cellStyle name="Comma 3 4 6 2" xfId="13147" xr:uid="{00000000-0005-0000-0000-000038330000}"/>
    <cellStyle name="Comma 3 4 6 2 2" xfId="13148" xr:uid="{00000000-0005-0000-0000-000039330000}"/>
    <cellStyle name="Comma 3 4 6 2 2 2" xfId="13149" xr:uid="{00000000-0005-0000-0000-00003A330000}"/>
    <cellStyle name="Comma 3 4 6 2 2 2 2" xfId="13150" xr:uid="{00000000-0005-0000-0000-00003B330000}"/>
    <cellStyle name="Comma 3 4 6 2 2 3" xfId="13151" xr:uid="{00000000-0005-0000-0000-00003C330000}"/>
    <cellStyle name="Comma 3 4 6 2 2 3 2" xfId="13152" xr:uid="{00000000-0005-0000-0000-00003D330000}"/>
    <cellStyle name="Comma 3 4 6 2 2 4" xfId="13153" xr:uid="{00000000-0005-0000-0000-00003E330000}"/>
    <cellStyle name="Comma 3 4 6 2 3" xfId="13154" xr:uid="{00000000-0005-0000-0000-00003F330000}"/>
    <cellStyle name="Comma 3 4 6 2 3 2" xfId="13155" xr:uid="{00000000-0005-0000-0000-000040330000}"/>
    <cellStyle name="Comma 3 4 6 2 4" xfId="13156" xr:uid="{00000000-0005-0000-0000-000041330000}"/>
    <cellStyle name="Comma 3 4 6 2 4 2" xfId="13157" xr:uid="{00000000-0005-0000-0000-000042330000}"/>
    <cellStyle name="Comma 3 4 6 2 5" xfId="13158" xr:uid="{00000000-0005-0000-0000-000043330000}"/>
    <cellStyle name="Comma 3 4 6 3" xfId="13159" xr:uid="{00000000-0005-0000-0000-000044330000}"/>
    <cellStyle name="Comma 3 4 6 3 2" xfId="13160" xr:uid="{00000000-0005-0000-0000-000045330000}"/>
    <cellStyle name="Comma 3 4 6 3 2 2" xfId="13161" xr:uid="{00000000-0005-0000-0000-000046330000}"/>
    <cellStyle name="Comma 3 4 6 3 3" xfId="13162" xr:uid="{00000000-0005-0000-0000-000047330000}"/>
    <cellStyle name="Comma 3 4 6 3 3 2" xfId="13163" xr:uid="{00000000-0005-0000-0000-000048330000}"/>
    <cellStyle name="Comma 3 4 6 3 4" xfId="13164" xr:uid="{00000000-0005-0000-0000-000049330000}"/>
    <cellStyle name="Comma 3 4 6 4" xfId="13165" xr:uid="{00000000-0005-0000-0000-00004A330000}"/>
    <cellStyle name="Comma 3 4 6 4 2" xfId="13166" xr:uid="{00000000-0005-0000-0000-00004B330000}"/>
    <cellStyle name="Comma 3 4 6 5" xfId="13167" xr:uid="{00000000-0005-0000-0000-00004C330000}"/>
    <cellStyle name="Comma 3 4 6 5 2" xfId="13168" xr:uid="{00000000-0005-0000-0000-00004D330000}"/>
    <cellStyle name="Comma 3 4 6 6" xfId="13169" xr:uid="{00000000-0005-0000-0000-00004E330000}"/>
    <cellStyle name="Comma 3 4 7" xfId="13170" xr:uid="{00000000-0005-0000-0000-00004F330000}"/>
    <cellStyle name="Comma 3 4 7 2" xfId="13171" xr:uid="{00000000-0005-0000-0000-000050330000}"/>
    <cellStyle name="Comma 3 4 7 2 2" xfId="13172" xr:uid="{00000000-0005-0000-0000-000051330000}"/>
    <cellStyle name="Comma 3 4 7 2 2 2" xfId="13173" xr:uid="{00000000-0005-0000-0000-000052330000}"/>
    <cellStyle name="Comma 3 4 7 2 3" xfId="13174" xr:uid="{00000000-0005-0000-0000-000053330000}"/>
    <cellStyle name="Comma 3 4 7 2 3 2" xfId="13175" xr:uid="{00000000-0005-0000-0000-000054330000}"/>
    <cellStyle name="Comma 3 4 7 2 4" xfId="13176" xr:uid="{00000000-0005-0000-0000-000055330000}"/>
    <cellStyle name="Comma 3 4 7 3" xfId="13177" xr:uid="{00000000-0005-0000-0000-000056330000}"/>
    <cellStyle name="Comma 3 4 7 3 2" xfId="13178" xr:uid="{00000000-0005-0000-0000-000057330000}"/>
    <cellStyle name="Comma 3 4 7 4" xfId="13179" xr:uid="{00000000-0005-0000-0000-000058330000}"/>
    <cellStyle name="Comma 3 4 7 4 2" xfId="13180" xr:uid="{00000000-0005-0000-0000-000059330000}"/>
    <cellStyle name="Comma 3 4 7 5" xfId="13181" xr:uid="{00000000-0005-0000-0000-00005A330000}"/>
    <cellStyle name="Comma 3 4 8" xfId="13182" xr:uid="{00000000-0005-0000-0000-00005B330000}"/>
    <cellStyle name="Comma 3 4 8 2" xfId="13183" xr:uid="{00000000-0005-0000-0000-00005C330000}"/>
    <cellStyle name="Comma 3 4 8 2 2" xfId="13184" xr:uid="{00000000-0005-0000-0000-00005D330000}"/>
    <cellStyle name="Comma 3 4 8 3" xfId="13185" xr:uid="{00000000-0005-0000-0000-00005E330000}"/>
    <cellStyle name="Comma 3 4 8 3 2" xfId="13186" xr:uid="{00000000-0005-0000-0000-00005F330000}"/>
    <cellStyle name="Comma 3 4 8 4" xfId="13187" xr:uid="{00000000-0005-0000-0000-000060330000}"/>
    <cellStyle name="Comma 3 4 9" xfId="13188" xr:uid="{00000000-0005-0000-0000-000061330000}"/>
    <cellStyle name="Comma 3 4 9 2" xfId="13189" xr:uid="{00000000-0005-0000-0000-000062330000}"/>
    <cellStyle name="Comma 3 4 9 2 2" xfId="13190" xr:uid="{00000000-0005-0000-0000-000063330000}"/>
    <cellStyle name="Comma 3 4 9 3" xfId="13191" xr:uid="{00000000-0005-0000-0000-000064330000}"/>
    <cellStyle name="Comma 3 4 9 3 2" xfId="13192" xr:uid="{00000000-0005-0000-0000-000065330000}"/>
    <cellStyle name="Comma 3 4 9 4" xfId="13193" xr:uid="{00000000-0005-0000-0000-000066330000}"/>
    <cellStyle name="Comma 3 5" xfId="13194" xr:uid="{00000000-0005-0000-0000-000067330000}"/>
    <cellStyle name="Comma 3 5 2" xfId="13195" xr:uid="{00000000-0005-0000-0000-000068330000}"/>
    <cellStyle name="Comma 3 5 2 2" xfId="13196" xr:uid="{00000000-0005-0000-0000-000069330000}"/>
    <cellStyle name="Comma 3 5 2 2 2" xfId="13197" xr:uid="{00000000-0005-0000-0000-00006A330000}"/>
    <cellStyle name="Comma 3 5 2 2 2 2" xfId="13198" xr:uid="{00000000-0005-0000-0000-00006B330000}"/>
    <cellStyle name="Comma 3 5 2 2 3" xfId="13199" xr:uid="{00000000-0005-0000-0000-00006C330000}"/>
    <cellStyle name="Comma 3 5 2 2 3 2" xfId="13200" xr:uid="{00000000-0005-0000-0000-00006D330000}"/>
    <cellStyle name="Comma 3 5 2 2 4" xfId="13201" xr:uid="{00000000-0005-0000-0000-00006E330000}"/>
    <cellStyle name="Comma 3 5 2 3" xfId="13202" xr:uid="{00000000-0005-0000-0000-00006F330000}"/>
    <cellStyle name="Comma 3 5 2 3 2" xfId="13203" xr:uid="{00000000-0005-0000-0000-000070330000}"/>
    <cellStyle name="Comma 3 5 2 4" xfId="13204" xr:uid="{00000000-0005-0000-0000-000071330000}"/>
    <cellStyle name="Comma 3 5 2 4 2" xfId="13205" xr:uid="{00000000-0005-0000-0000-000072330000}"/>
    <cellStyle name="Comma 3 5 2 5" xfId="13206" xr:uid="{00000000-0005-0000-0000-000073330000}"/>
    <cellStyle name="Comma 3 5 3" xfId="13207" xr:uid="{00000000-0005-0000-0000-000074330000}"/>
    <cellStyle name="Comma 3 5 3 2" xfId="13208" xr:uid="{00000000-0005-0000-0000-000075330000}"/>
    <cellStyle name="Comma 3 5 3 2 2" xfId="13209" xr:uid="{00000000-0005-0000-0000-000076330000}"/>
    <cellStyle name="Comma 3 5 3 3" xfId="13210" xr:uid="{00000000-0005-0000-0000-000077330000}"/>
    <cellStyle name="Comma 3 5 3 3 2" xfId="13211" xr:uid="{00000000-0005-0000-0000-000078330000}"/>
    <cellStyle name="Comma 3 5 3 4" xfId="13212" xr:uid="{00000000-0005-0000-0000-000079330000}"/>
    <cellStyle name="Comma 3 5 4" xfId="13213" xr:uid="{00000000-0005-0000-0000-00007A330000}"/>
    <cellStyle name="Comma 3 5 4 2" xfId="13214" xr:uid="{00000000-0005-0000-0000-00007B330000}"/>
    <cellStyle name="Comma 3 5 5" xfId="13215" xr:uid="{00000000-0005-0000-0000-00007C330000}"/>
    <cellStyle name="Comma 3 5 5 2" xfId="13216" xr:uid="{00000000-0005-0000-0000-00007D330000}"/>
    <cellStyle name="Comma 3 5 6" xfId="13217" xr:uid="{00000000-0005-0000-0000-00007E330000}"/>
    <cellStyle name="Comma 3 6" xfId="13218" xr:uid="{00000000-0005-0000-0000-00007F330000}"/>
    <cellStyle name="Comma 3 6 2" xfId="13219" xr:uid="{00000000-0005-0000-0000-000080330000}"/>
    <cellStyle name="Comma 3 6 2 2" xfId="13220" xr:uid="{00000000-0005-0000-0000-000081330000}"/>
    <cellStyle name="Comma 3 6 2 2 2" xfId="13221" xr:uid="{00000000-0005-0000-0000-000082330000}"/>
    <cellStyle name="Comma 3 6 2 2 2 2" xfId="13222" xr:uid="{00000000-0005-0000-0000-000083330000}"/>
    <cellStyle name="Comma 3 6 2 2 3" xfId="13223" xr:uid="{00000000-0005-0000-0000-000084330000}"/>
    <cellStyle name="Comma 3 6 2 2 3 2" xfId="13224" xr:uid="{00000000-0005-0000-0000-000085330000}"/>
    <cellStyle name="Comma 3 6 2 2 4" xfId="13225" xr:uid="{00000000-0005-0000-0000-000086330000}"/>
    <cellStyle name="Comma 3 6 2 3" xfId="13226" xr:uid="{00000000-0005-0000-0000-000087330000}"/>
    <cellStyle name="Comma 3 6 2 3 2" xfId="13227" xr:uid="{00000000-0005-0000-0000-000088330000}"/>
    <cellStyle name="Comma 3 6 2 4" xfId="13228" xr:uid="{00000000-0005-0000-0000-000089330000}"/>
    <cellStyle name="Comma 3 6 2 4 2" xfId="13229" xr:uid="{00000000-0005-0000-0000-00008A330000}"/>
    <cellStyle name="Comma 3 6 2 5" xfId="13230" xr:uid="{00000000-0005-0000-0000-00008B330000}"/>
    <cellStyle name="Comma 3 6 3" xfId="13231" xr:uid="{00000000-0005-0000-0000-00008C330000}"/>
    <cellStyle name="Comma 3 6 3 2" xfId="13232" xr:uid="{00000000-0005-0000-0000-00008D330000}"/>
    <cellStyle name="Comma 3 6 3 2 2" xfId="13233" xr:uid="{00000000-0005-0000-0000-00008E330000}"/>
    <cellStyle name="Comma 3 6 3 3" xfId="13234" xr:uid="{00000000-0005-0000-0000-00008F330000}"/>
    <cellStyle name="Comma 3 6 3 3 2" xfId="13235" xr:uid="{00000000-0005-0000-0000-000090330000}"/>
    <cellStyle name="Comma 3 6 3 4" xfId="13236" xr:uid="{00000000-0005-0000-0000-000091330000}"/>
    <cellStyle name="Comma 3 6 4" xfId="13237" xr:uid="{00000000-0005-0000-0000-000092330000}"/>
    <cellStyle name="Comma 3 6 4 2" xfId="13238" xr:uid="{00000000-0005-0000-0000-000093330000}"/>
    <cellStyle name="Comma 3 6 5" xfId="13239" xr:uid="{00000000-0005-0000-0000-000094330000}"/>
    <cellStyle name="Comma 3 6 5 2" xfId="13240" xr:uid="{00000000-0005-0000-0000-000095330000}"/>
    <cellStyle name="Comma 3 6 6" xfId="13241" xr:uid="{00000000-0005-0000-0000-000096330000}"/>
    <cellStyle name="Comma 3 7" xfId="13242" xr:uid="{00000000-0005-0000-0000-000097330000}"/>
    <cellStyle name="Comma 3 7 2" xfId="13243" xr:uid="{00000000-0005-0000-0000-000098330000}"/>
    <cellStyle name="Comma 3 7 2 2" xfId="13244" xr:uid="{00000000-0005-0000-0000-000099330000}"/>
    <cellStyle name="Comma 3 7 2 2 2" xfId="13245" xr:uid="{00000000-0005-0000-0000-00009A330000}"/>
    <cellStyle name="Comma 3 7 2 2 2 2" xfId="13246" xr:uid="{00000000-0005-0000-0000-00009B330000}"/>
    <cellStyle name="Comma 3 7 2 2 3" xfId="13247" xr:uid="{00000000-0005-0000-0000-00009C330000}"/>
    <cellStyle name="Comma 3 7 2 2 3 2" xfId="13248" xr:uid="{00000000-0005-0000-0000-00009D330000}"/>
    <cellStyle name="Comma 3 7 2 2 4" xfId="13249" xr:uid="{00000000-0005-0000-0000-00009E330000}"/>
    <cellStyle name="Comma 3 7 2 3" xfId="13250" xr:uid="{00000000-0005-0000-0000-00009F330000}"/>
    <cellStyle name="Comma 3 7 2 3 2" xfId="13251" xr:uid="{00000000-0005-0000-0000-0000A0330000}"/>
    <cellStyle name="Comma 3 7 2 4" xfId="13252" xr:uid="{00000000-0005-0000-0000-0000A1330000}"/>
    <cellStyle name="Comma 3 7 2 4 2" xfId="13253" xr:uid="{00000000-0005-0000-0000-0000A2330000}"/>
    <cellStyle name="Comma 3 7 2 5" xfId="13254" xr:uid="{00000000-0005-0000-0000-0000A3330000}"/>
    <cellStyle name="Comma 3 7 3" xfId="13255" xr:uid="{00000000-0005-0000-0000-0000A4330000}"/>
    <cellStyle name="Comma 3 7 3 2" xfId="13256" xr:uid="{00000000-0005-0000-0000-0000A5330000}"/>
    <cellStyle name="Comma 3 7 3 2 2" xfId="13257" xr:uid="{00000000-0005-0000-0000-0000A6330000}"/>
    <cellStyle name="Comma 3 7 3 3" xfId="13258" xr:uid="{00000000-0005-0000-0000-0000A7330000}"/>
    <cellStyle name="Comma 3 7 3 3 2" xfId="13259" xr:uid="{00000000-0005-0000-0000-0000A8330000}"/>
    <cellStyle name="Comma 3 7 3 4" xfId="13260" xr:uid="{00000000-0005-0000-0000-0000A9330000}"/>
    <cellStyle name="Comma 3 7 4" xfId="13261" xr:uid="{00000000-0005-0000-0000-0000AA330000}"/>
    <cellStyle name="Comma 3 7 4 2" xfId="13262" xr:uid="{00000000-0005-0000-0000-0000AB330000}"/>
    <cellStyle name="Comma 3 7 5" xfId="13263" xr:uid="{00000000-0005-0000-0000-0000AC330000}"/>
    <cellStyle name="Comma 3 7 5 2" xfId="13264" xr:uid="{00000000-0005-0000-0000-0000AD330000}"/>
    <cellStyle name="Comma 3 7 6" xfId="13265" xr:uid="{00000000-0005-0000-0000-0000AE330000}"/>
    <cellStyle name="Comma 3 8" xfId="13266" xr:uid="{00000000-0005-0000-0000-0000AF330000}"/>
    <cellStyle name="Comma 3 8 2" xfId="13267" xr:uid="{00000000-0005-0000-0000-0000B0330000}"/>
    <cellStyle name="Comma 3 8 2 2" xfId="13268" xr:uid="{00000000-0005-0000-0000-0000B1330000}"/>
    <cellStyle name="Comma 3 8 2 2 2" xfId="13269" xr:uid="{00000000-0005-0000-0000-0000B2330000}"/>
    <cellStyle name="Comma 3 8 2 2 2 2" xfId="13270" xr:uid="{00000000-0005-0000-0000-0000B3330000}"/>
    <cellStyle name="Comma 3 8 2 2 3" xfId="13271" xr:uid="{00000000-0005-0000-0000-0000B4330000}"/>
    <cellStyle name="Comma 3 8 2 2 3 2" xfId="13272" xr:uid="{00000000-0005-0000-0000-0000B5330000}"/>
    <cellStyle name="Comma 3 8 2 2 4" xfId="13273" xr:uid="{00000000-0005-0000-0000-0000B6330000}"/>
    <cellStyle name="Comma 3 8 2 3" xfId="13274" xr:uid="{00000000-0005-0000-0000-0000B7330000}"/>
    <cellStyle name="Comma 3 8 2 3 2" xfId="13275" xr:uid="{00000000-0005-0000-0000-0000B8330000}"/>
    <cellStyle name="Comma 3 8 2 4" xfId="13276" xr:uid="{00000000-0005-0000-0000-0000B9330000}"/>
    <cellStyle name="Comma 3 8 2 4 2" xfId="13277" xr:uid="{00000000-0005-0000-0000-0000BA330000}"/>
    <cellStyle name="Comma 3 8 2 5" xfId="13278" xr:uid="{00000000-0005-0000-0000-0000BB330000}"/>
    <cellStyle name="Comma 3 8 3" xfId="13279" xr:uid="{00000000-0005-0000-0000-0000BC330000}"/>
    <cellStyle name="Comma 3 8 3 2" xfId="13280" xr:uid="{00000000-0005-0000-0000-0000BD330000}"/>
    <cellStyle name="Comma 3 8 3 2 2" xfId="13281" xr:uid="{00000000-0005-0000-0000-0000BE330000}"/>
    <cellStyle name="Comma 3 8 3 3" xfId="13282" xr:uid="{00000000-0005-0000-0000-0000BF330000}"/>
    <cellStyle name="Comma 3 8 3 3 2" xfId="13283" xr:uid="{00000000-0005-0000-0000-0000C0330000}"/>
    <cellStyle name="Comma 3 8 3 4" xfId="13284" xr:uid="{00000000-0005-0000-0000-0000C1330000}"/>
    <cellStyle name="Comma 3 8 4" xfId="13285" xr:uid="{00000000-0005-0000-0000-0000C2330000}"/>
    <cellStyle name="Comma 3 8 4 2" xfId="13286" xr:uid="{00000000-0005-0000-0000-0000C3330000}"/>
    <cellStyle name="Comma 3 8 5" xfId="13287" xr:uid="{00000000-0005-0000-0000-0000C4330000}"/>
    <cellStyle name="Comma 3 8 5 2" xfId="13288" xr:uid="{00000000-0005-0000-0000-0000C5330000}"/>
    <cellStyle name="Comma 3 8 6" xfId="13289" xr:uid="{00000000-0005-0000-0000-0000C6330000}"/>
    <cellStyle name="Comma 3 9" xfId="13290" xr:uid="{00000000-0005-0000-0000-0000C7330000}"/>
    <cellStyle name="Comma 3 9 2" xfId="13291" xr:uid="{00000000-0005-0000-0000-0000C8330000}"/>
    <cellStyle name="Comma 3 9 2 2" xfId="13292" xr:uid="{00000000-0005-0000-0000-0000C9330000}"/>
    <cellStyle name="Comma 3 9 2 2 2" xfId="13293" xr:uid="{00000000-0005-0000-0000-0000CA330000}"/>
    <cellStyle name="Comma 3 9 2 2 2 2" xfId="13294" xr:uid="{00000000-0005-0000-0000-0000CB330000}"/>
    <cellStyle name="Comma 3 9 2 2 3" xfId="13295" xr:uid="{00000000-0005-0000-0000-0000CC330000}"/>
    <cellStyle name="Comma 3 9 2 2 3 2" xfId="13296" xr:uid="{00000000-0005-0000-0000-0000CD330000}"/>
    <cellStyle name="Comma 3 9 2 2 4" xfId="13297" xr:uid="{00000000-0005-0000-0000-0000CE330000}"/>
    <cellStyle name="Comma 3 9 2 3" xfId="13298" xr:uid="{00000000-0005-0000-0000-0000CF330000}"/>
    <cellStyle name="Comma 3 9 2 3 2" xfId="13299" xr:uid="{00000000-0005-0000-0000-0000D0330000}"/>
    <cellStyle name="Comma 3 9 2 4" xfId="13300" xr:uid="{00000000-0005-0000-0000-0000D1330000}"/>
    <cellStyle name="Comma 3 9 2 4 2" xfId="13301" xr:uid="{00000000-0005-0000-0000-0000D2330000}"/>
    <cellStyle name="Comma 3 9 2 5" xfId="13302" xr:uid="{00000000-0005-0000-0000-0000D3330000}"/>
    <cellStyle name="Comma 3 9 3" xfId="13303" xr:uid="{00000000-0005-0000-0000-0000D4330000}"/>
    <cellStyle name="Comma 3 9 3 2" xfId="13304" xr:uid="{00000000-0005-0000-0000-0000D5330000}"/>
    <cellStyle name="Comma 3 9 3 2 2" xfId="13305" xr:uid="{00000000-0005-0000-0000-0000D6330000}"/>
    <cellStyle name="Comma 3 9 3 3" xfId="13306" xr:uid="{00000000-0005-0000-0000-0000D7330000}"/>
    <cellStyle name="Comma 3 9 3 3 2" xfId="13307" xr:uid="{00000000-0005-0000-0000-0000D8330000}"/>
    <cellStyle name="Comma 3 9 3 4" xfId="13308" xr:uid="{00000000-0005-0000-0000-0000D9330000}"/>
    <cellStyle name="Comma 3 9 4" xfId="13309" xr:uid="{00000000-0005-0000-0000-0000DA330000}"/>
    <cellStyle name="Comma 3 9 4 2" xfId="13310" xr:uid="{00000000-0005-0000-0000-0000DB330000}"/>
    <cellStyle name="Comma 3 9 5" xfId="13311" xr:uid="{00000000-0005-0000-0000-0000DC330000}"/>
    <cellStyle name="Comma 3 9 5 2" xfId="13312" xr:uid="{00000000-0005-0000-0000-0000DD330000}"/>
    <cellStyle name="Comma 3 9 6" xfId="13313" xr:uid="{00000000-0005-0000-0000-0000DE330000}"/>
    <cellStyle name="Comma 30" xfId="13314" xr:uid="{00000000-0005-0000-0000-0000DF330000}"/>
    <cellStyle name="Comma 30 2" xfId="13315" xr:uid="{00000000-0005-0000-0000-0000E0330000}"/>
    <cellStyle name="Comma 31" xfId="13316" xr:uid="{00000000-0005-0000-0000-0000E1330000}"/>
    <cellStyle name="Comma 31 2" xfId="13317" xr:uid="{00000000-0005-0000-0000-0000E2330000}"/>
    <cellStyle name="Comma 32" xfId="13318" xr:uid="{00000000-0005-0000-0000-0000E3330000}"/>
    <cellStyle name="Comma 32 2" xfId="13319" xr:uid="{00000000-0005-0000-0000-0000E4330000}"/>
    <cellStyle name="Comma 33" xfId="13320" xr:uid="{00000000-0005-0000-0000-0000E5330000}"/>
    <cellStyle name="Comma 33 2" xfId="13321" xr:uid="{00000000-0005-0000-0000-0000E6330000}"/>
    <cellStyle name="Comma 34" xfId="13322" xr:uid="{00000000-0005-0000-0000-0000E7330000}"/>
    <cellStyle name="Comma 34 2" xfId="13323" xr:uid="{00000000-0005-0000-0000-0000E8330000}"/>
    <cellStyle name="Comma 35" xfId="13324" xr:uid="{00000000-0005-0000-0000-0000E9330000}"/>
    <cellStyle name="Comma 36" xfId="13325" xr:uid="{00000000-0005-0000-0000-0000EA330000}"/>
    <cellStyle name="Comma 37" xfId="13326" xr:uid="{00000000-0005-0000-0000-0000EB330000}"/>
    <cellStyle name="Comma 38" xfId="13327" xr:uid="{00000000-0005-0000-0000-0000EC330000}"/>
    <cellStyle name="Comma 39" xfId="13328" xr:uid="{00000000-0005-0000-0000-0000ED330000}"/>
    <cellStyle name="Comma 4" xfId="23" xr:uid="{00000000-0005-0000-0000-0000EE330000}"/>
    <cellStyle name="Comma 4 2" xfId="2" xr:uid="{00000000-0005-0000-0000-0000EF330000}"/>
    <cellStyle name="Comma 4 2 2" xfId="13329" xr:uid="{00000000-0005-0000-0000-0000F0330000}"/>
    <cellStyle name="Comma 4 2 3" xfId="13330" xr:uid="{00000000-0005-0000-0000-0000F1330000}"/>
    <cellStyle name="Comma 4 3" xfId="13331" xr:uid="{00000000-0005-0000-0000-0000F2330000}"/>
    <cellStyle name="Comma 4 3 2" xfId="13332" xr:uid="{00000000-0005-0000-0000-0000F3330000}"/>
    <cellStyle name="Comma 4 4" xfId="13333" xr:uid="{00000000-0005-0000-0000-0000F4330000}"/>
    <cellStyle name="Comma 40" xfId="13334" xr:uid="{00000000-0005-0000-0000-0000F5330000}"/>
    <cellStyle name="Comma 41" xfId="13335" xr:uid="{00000000-0005-0000-0000-0000F6330000}"/>
    <cellStyle name="Comma 42" xfId="13336" xr:uid="{00000000-0005-0000-0000-0000F7330000}"/>
    <cellStyle name="Comma 43" xfId="13337" xr:uid="{00000000-0005-0000-0000-0000F8330000}"/>
    <cellStyle name="Comma 5" xfId="24" xr:uid="{00000000-0005-0000-0000-0000F9330000}"/>
    <cellStyle name="Comma 5 2" xfId="13338" xr:uid="{00000000-0005-0000-0000-0000FA330000}"/>
    <cellStyle name="Comma 5 2 2" xfId="13339" xr:uid="{00000000-0005-0000-0000-0000FB330000}"/>
    <cellStyle name="Comma 5 2 3" xfId="13340" xr:uid="{00000000-0005-0000-0000-0000FC330000}"/>
    <cellStyle name="Comma 5 3" xfId="13341" xr:uid="{00000000-0005-0000-0000-0000FD330000}"/>
    <cellStyle name="Comma 5 3 2" xfId="13342" xr:uid="{00000000-0005-0000-0000-0000FE330000}"/>
    <cellStyle name="Comma 5 4" xfId="13343" xr:uid="{00000000-0005-0000-0000-0000FF330000}"/>
    <cellStyle name="Comma 5 5" xfId="13344" xr:uid="{00000000-0005-0000-0000-000000340000}"/>
    <cellStyle name="Comma 5 6" xfId="13345" xr:uid="{00000000-0005-0000-0000-000001340000}"/>
    <cellStyle name="Comma 5 7" xfId="13346" xr:uid="{00000000-0005-0000-0000-000002340000}"/>
    <cellStyle name="Comma 5 8" xfId="13347" xr:uid="{00000000-0005-0000-0000-000003340000}"/>
    <cellStyle name="Comma 6" xfId="25" xr:uid="{00000000-0005-0000-0000-000004340000}"/>
    <cellStyle name="Comma 6 10" xfId="13348" xr:uid="{00000000-0005-0000-0000-000005340000}"/>
    <cellStyle name="Comma 6 10 2" xfId="13349" xr:uid="{00000000-0005-0000-0000-000006340000}"/>
    <cellStyle name="Comma 6 11" xfId="13350" xr:uid="{00000000-0005-0000-0000-000007340000}"/>
    <cellStyle name="Comma 6 11 2" xfId="13351" xr:uid="{00000000-0005-0000-0000-000008340000}"/>
    <cellStyle name="Comma 6 12" xfId="13352" xr:uid="{00000000-0005-0000-0000-000009340000}"/>
    <cellStyle name="Comma 6 2" xfId="13353" xr:uid="{00000000-0005-0000-0000-00000A340000}"/>
    <cellStyle name="Comma 6 2 2" xfId="13354" xr:uid="{00000000-0005-0000-0000-00000B340000}"/>
    <cellStyle name="Comma 6 2 2 2" xfId="13355" xr:uid="{00000000-0005-0000-0000-00000C340000}"/>
    <cellStyle name="Comma 6 2 2 2 2" xfId="13356" xr:uid="{00000000-0005-0000-0000-00000D340000}"/>
    <cellStyle name="Comma 6 2 2 2 2 2" xfId="13357" xr:uid="{00000000-0005-0000-0000-00000E340000}"/>
    <cellStyle name="Comma 6 2 2 2 3" xfId="13358" xr:uid="{00000000-0005-0000-0000-00000F340000}"/>
    <cellStyle name="Comma 6 2 2 2 3 2" xfId="13359" xr:uid="{00000000-0005-0000-0000-000010340000}"/>
    <cellStyle name="Comma 6 2 2 2 4" xfId="13360" xr:uid="{00000000-0005-0000-0000-000011340000}"/>
    <cellStyle name="Comma 6 2 2 3" xfId="13361" xr:uid="{00000000-0005-0000-0000-000012340000}"/>
    <cellStyle name="Comma 6 2 2 3 2" xfId="13362" xr:uid="{00000000-0005-0000-0000-000013340000}"/>
    <cellStyle name="Comma 6 2 2 4" xfId="13363" xr:uid="{00000000-0005-0000-0000-000014340000}"/>
    <cellStyle name="Comma 6 2 2 4 2" xfId="13364" xr:uid="{00000000-0005-0000-0000-000015340000}"/>
    <cellStyle name="Comma 6 2 2 5" xfId="13365" xr:uid="{00000000-0005-0000-0000-000016340000}"/>
    <cellStyle name="Comma 6 2 2 6" xfId="13366" xr:uid="{00000000-0005-0000-0000-000017340000}"/>
    <cellStyle name="Comma 6 2 3" xfId="13367" xr:uid="{00000000-0005-0000-0000-000018340000}"/>
    <cellStyle name="Comma 6 2 3 2" xfId="13368" xr:uid="{00000000-0005-0000-0000-000019340000}"/>
    <cellStyle name="Comma 6 2 3 2 2" xfId="13369" xr:uid="{00000000-0005-0000-0000-00001A340000}"/>
    <cellStyle name="Comma 6 2 3 3" xfId="13370" xr:uid="{00000000-0005-0000-0000-00001B340000}"/>
    <cellStyle name="Comma 6 2 3 3 2" xfId="13371" xr:uid="{00000000-0005-0000-0000-00001C340000}"/>
    <cellStyle name="Comma 6 2 3 4" xfId="13372" xr:uid="{00000000-0005-0000-0000-00001D340000}"/>
    <cellStyle name="Comma 6 2 4" xfId="13373" xr:uid="{00000000-0005-0000-0000-00001E340000}"/>
    <cellStyle name="Comma 6 2 4 2" xfId="13374" xr:uid="{00000000-0005-0000-0000-00001F340000}"/>
    <cellStyle name="Comma 6 2 5" xfId="13375" xr:uid="{00000000-0005-0000-0000-000020340000}"/>
    <cellStyle name="Comma 6 2 5 2" xfId="13376" xr:uid="{00000000-0005-0000-0000-000021340000}"/>
    <cellStyle name="Comma 6 2 6" xfId="13377" xr:uid="{00000000-0005-0000-0000-000022340000}"/>
    <cellStyle name="Comma 6 2 7" xfId="13378" xr:uid="{00000000-0005-0000-0000-000023340000}"/>
    <cellStyle name="Comma 6 2 8" xfId="13379" xr:uid="{00000000-0005-0000-0000-000024340000}"/>
    <cellStyle name="Comma 6 3" xfId="13380" xr:uid="{00000000-0005-0000-0000-000025340000}"/>
    <cellStyle name="Comma 6 3 2" xfId="13381" xr:uid="{00000000-0005-0000-0000-000026340000}"/>
    <cellStyle name="Comma 6 3 2 2" xfId="13382" xr:uid="{00000000-0005-0000-0000-000027340000}"/>
    <cellStyle name="Comma 6 3 2 2 2" xfId="13383" xr:uid="{00000000-0005-0000-0000-000028340000}"/>
    <cellStyle name="Comma 6 3 2 2 2 2" xfId="13384" xr:uid="{00000000-0005-0000-0000-000029340000}"/>
    <cellStyle name="Comma 6 3 2 2 3" xfId="13385" xr:uid="{00000000-0005-0000-0000-00002A340000}"/>
    <cellStyle name="Comma 6 3 2 2 3 2" xfId="13386" xr:uid="{00000000-0005-0000-0000-00002B340000}"/>
    <cellStyle name="Comma 6 3 2 2 4" xfId="13387" xr:uid="{00000000-0005-0000-0000-00002C340000}"/>
    <cellStyle name="Comma 6 3 2 3" xfId="13388" xr:uid="{00000000-0005-0000-0000-00002D340000}"/>
    <cellStyle name="Comma 6 3 2 3 2" xfId="13389" xr:uid="{00000000-0005-0000-0000-00002E340000}"/>
    <cellStyle name="Comma 6 3 2 4" xfId="13390" xr:uid="{00000000-0005-0000-0000-00002F340000}"/>
    <cellStyle name="Comma 6 3 2 4 2" xfId="13391" xr:uid="{00000000-0005-0000-0000-000030340000}"/>
    <cellStyle name="Comma 6 3 2 5" xfId="13392" xr:uid="{00000000-0005-0000-0000-000031340000}"/>
    <cellStyle name="Comma 6 3 2 6" xfId="13393" xr:uid="{00000000-0005-0000-0000-000032340000}"/>
    <cellStyle name="Comma 6 3 3" xfId="13394" xr:uid="{00000000-0005-0000-0000-000033340000}"/>
    <cellStyle name="Comma 6 3 3 2" xfId="13395" xr:uid="{00000000-0005-0000-0000-000034340000}"/>
    <cellStyle name="Comma 6 3 3 2 2" xfId="13396" xr:uid="{00000000-0005-0000-0000-000035340000}"/>
    <cellStyle name="Comma 6 3 3 3" xfId="13397" xr:uid="{00000000-0005-0000-0000-000036340000}"/>
    <cellStyle name="Comma 6 3 3 3 2" xfId="13398" xr:uid="{00000000-0005-0000-0000-000037340000}"/>
    <cellStyle name="Comma 6 3 3 4" xfId="13399" xr:uid="{00000000-0005-0000-0000-000038340000}"/>
    <cellStyle name="Comma 6 3 4" xfId="13400" xr:uid="{00000000-0005-0000-0000-000039340000}"/>
    <cellStyle name="Comma 6 3 4 2" xfId="13401" xr:uid="{00000000-0005-0000-0000-00003A340000}"/>
    <cellStyle name="Comma 6 3 5" xfId="13402" xr:uid="{00000000-0005-0000-0000-00003B340000}"/>
    <cellStyle name="Comma 6 3 5 2" xfId="13403" xr:uid="{00000000-0005-0000-0000-00003C340000}"/>
    <cellStyle name="Comma 6 3 6" xfId="13404" xr:uid="{00000000-0005-0000-0000-00003D340000}"/>
    <cellStyle name="Comma 6 3 7" xfId="13405" xr:uid="{00000000-0005-0000-0000-00003E340000}"/>
    <cellStyle name="Comma 6 4" xfId="13406" xr:uid="{00000000-0005-0000-0000-00003F340000}"/>
    <cellStyle name="Comma 6 4 2" xfId="13407" xr:uid="{00000000-0005-0000-0000-000040340000}"/>
    <cellStyle name="Comma 6 4 2 2" xfId="13408" xr:uid="{00000000-0005-0000-0000-000041340000}"/>
    <cellStyle name="Comma 6 4 2 2 2" xfId="13409" xr:uid="{00000000-0005-0000-0000-000042340000}"/>
    <cellStyle name="Comma 6 4 2 2 2 2" xfId="13410" xr:uid="{00000000-0005-0000-0000-000043340000}"/>
    <cellStyle name="Comma 6 4 2 2 3" xfId="13411" xr:uid="{00000000-0005-0000-0000-000044340000}"/>
    <cellStyle name="Comma 6 4 2 2 3 2" xfId="13412" xr:uid="{00000000-0005-0000-0000-000045340000}"/>
    <cellStyle name="Comma 6 4 2 2 4" xfId="13413" xr:uid="{00000000-0005-0000-0000-000046340000}"/>
    <cellStyle name="Comma 6 4 2 3" xfId="13414" xr:uid="{00000000-0005-0000-0000-000047340000}"/>
    <cellStyle name="Comma 6 4 2 3 2" xfId="13415" xr:uid="{00000000-0005-0000-0000-000048340000}"/>
    <cellStyle name="Comma 6 4 2 4" xfId="13416" xr:uid="{00000000-0005-0000-0000-000049340000}"/>
    <cellStyle name="Comma 6 4 2 4 2" xfId="13417" xr:uid="{00000000-0005-0000-0000-00004A340000}"/>
    <cellStyle name="Comma 6 4 2 5" xfId="13418" xr:uid="{00000000-0005-0000-0000-00004B340000}"/>
    <cellStyle name="Comma 6 4 3" xfId="13419" xr:uid="{00000000-0005-0000-0000-00004C340000}"/>
    <cellStyle name="Comma 6 4 3 2" xfId="13420" xr:uid="{00000000-0005-0000-0000-00004D340000}"/>
    <cellStyle name="Comma 6 4 3 2 2" xfId="13421" xr:uid="{00000000-0005-0000-0000-00004E340000}"/>
    <cellStyle name="Comma 6 4 3 3" xfId="13422" xr:uid="{00000000-0005-0000-0000-00004F340000}"/>
    <cellStyle name="Comma 6 4 3 3 2" xfId="13423" xr:uid="{00000000-0005-0000-0000-000050340000}"/>
    <cellStyle name="Comma 6 4 3 4" xfId="13424" xr:uid="{00000000-0005-0000-0000-000051340000}"/>
    <cellStyle name="Comma 6 4 4" xfId="13425" xr:uid="{00000000-0005-0000-0000-000052340000}"/>
    <cellStyle name="Comma 6 4 4 2" xfId="13426" xr:uid="{00000000-0005-0000-0000-000053340000}"/>
    <cellStyle name="Comma 6 4 5" xfId="13427" xr:uid="{00000000-0005-0000-0000-000054340000}"/>
    <cellStyle name="Comma 6 4 5 2" xfId="13428" xr:uid="{00000000-0005-0000-0000-000055340000}"/>
    <cellStyle name="Comma 6 4 6" xfId="13429" xr:uid="{00000000-0005-0000-0000-000056340000}"/>
    <cellStyle name="Comma 6 5" xfId="13430" xr:uid="{00000000-0005-0000-0000-000057340000}"/>
    <cellStyle name="Comma 6 5 2" xfId="13431" xr:uid="{00000000-0005-0000-0000-000058340000}"/>
    <cellStyle name="Comma 6 5 2 2" xfId="13432" xr:uid="{00000000-0005-0000-0000-000059340000}"/>
    <cellStyle name="Comma 6 5 2 2 2" xfId="13433" xr:uid="{00000000-0005-0000-0000-00005A340000}"/>
    <cellStyle name="Comma 6 5 2 2 2 2" xfId="13434" xr:uid="{00000000-0005-0000-0000-00005B340000}"/>
    <cellStyle name="Comma 6 5 2 2 3" xfId="13435" xr:uid="{00000000-0005-0000-0000-00005C340000}"/>
    <cellStyle name="Comma 6 5 2 2 3 2" xfId="13436" xr:uid="{00000000-0005-0000-0000-00005D340000}"/>
    <cellStyle name="Comma 6 5 2 2 4" xfId="13437" xr:uid="{00000000-0005-0000-0000-00005E340000}"/>
    <cellStyle name="Comma 6 5 2 3" xfId="13438" xr:uid="{00000000-0005-0000-0000-00005F340000}"/>
    <cellStyle name="Comma 6 5 2 3 2" xfId="13439" xr:uid="{00000000-0005-0000-0000-000060340000}"/>
    <cellStyle name="Comma 6 5 2 4" xfId="13440" xr:uid="{00000000-0005-0000-0000-000061340000}"/>
    <cellStyle name="Comma 6 5 2 4 2" xfId="13441" xr:uid="{00000000-0005-0000-0000-000062340000}"/>
    <cellStyle name="Comma 6 5 2 5" xfId="13442" xr:uid="{00000000-0005-0000-0000-000063340000}"/>
    <cellStyle name="Comma 6 5 3" xfId="13443" xr:uid="{00000000-0005-0000-0000-000064340000}"/>
    <cellStyle name="Comma 6 5 3 2" xfId="13444" xr:uid="{00000000-0005-0000-0000-000065340000}"/>
    <cellStyle name="Comma 6 5 3 2 2" xfId="13445" xr:uid="{00000000-0005-0000-0000-000066340000}"/>
    <cellStyle name="Comma 6 5 3 3" xfId="13446" xr:uid="{00000000-0005-0000-0000-000067340000}"/>
    <cellStyle name="Comma 6 5 3 3 2" xfId="13447" xr:uid="{00000000-0005-0000-0000-000068340000}"/>
    <cellStyle name="Comma 6 5 3 4" xfId="13448" xr:uid="{00000000-0005-0000-0000-000069340000}"/>
    <cellStyle name="Comma 6 5 4" xfId="13449" xr:uid="{00000000-0005-0000-0000-00006A340000}"/>
    <cellStyle name="Comma 6 5 4 2" xfId="13450" xr:uid="{00000000-0005-0000-0000-00006B340000}"/>
    <cellStyle name="Comma 6 5 5" xfId="13451" xr:uid="{00000000-0005-0000-0000-00006C340000}"/>
    <cellStyle name="Comma 6 5 5 2" xfId="13452" xr:uid="{00000000-0005-0000-0000-00006D340000}"/>
    <cellStyle name="Comma 6 5 6" xfId="13453" xr:uid="{00000000-0005-0000-0000-00006E340000}"/>
    <cellStyle name="Comma 6 6" xfId="13454" xr:uid="{00000000-0005-0000-0000-00006F340000}"/>
    <cellStyle name="Comma 6 6 2" xfId="13455" xr:uid="{00000000-0005-0000-0000-000070340000}"/>
    <cellStyle name="Comma 6 6 2 2" xfId="13456" xr:uid="{00000000-0005-0000-0000-000071340000}"/>
    <cellStyle name="Comma 6 6 2 2 2" xfId="13457" xr:uid="{00000000-0005-0000-0000-000072340000}"/>
    <cellStyle name="Comma 6 6 2 2 2 2" xfId="13458" xr:uid="{00000000-0005-0000-0000-000073340000}"/>
    <cellStyle name="Comma 6 6 2 2 3" xfId="13459" xr:uid="{00000000-0005-0000-0000-000074340000}"/>
    <cellStyle name="Comma 6 6 2 2 3 2" xfId="13460" xr:uid="{00000000-0005-0000-0000-000075340000}"/>
    <cellStyle name="Comma 6 6 2 2 4" xfId="13461" xr:uid="{00000000-0005-0000-0000-000076340000}"/>
    <cellStyle name="Comma 6 6 2 3" xfId="13462" xr:uid="{00000000-0005-0000-0000-000077340000}"/>
    <cellStyle name="Comma 6 6 2 3 2" xfId="13463" xr:uid="{00000000-0005-0000-0000-000078340000}"/>
    <cellStyle name="Comma 6 6 2 4" xfId="13464" xr:uid="{00000000-0005-0000-0000-000079340000}"/>
    <cellStyle name="Comma 6 6 2 4 2" xfId="13465" xr:uid="{00000000-0005-0000-0000-00007A340000}"/>
    <cellStyle name="Comma 6 6 2 5" xfId="13466" xr:uid="{00000000-0005-0000-0000-00007B340000}"/>
    <cellStyle name="Comma 6 6 3" xfId="13467" xr:uid="{00000000-0005-0000-0000-00007C340000}"/>
    <cellStyle name="Comma 6 6 3 2" xfId="13468" xr:uid="{00000000-0005-0000-0000-00007D340000}"/>
    <cellStyle name="Comma 6 6 3 2 2" xfId="13469" xr:uid="{00000000-0005-0000-0000-00007E340000}"/>
    <cellStyle name="Comma 6 6 3 3" xfId="13470" xr:uid="{00000000-0005-0000-0000-00007F340000}"/>
    <cellStyle name="Comma 6 6 3 3 2" xfId="13471" xr:uid="{00000000-0005-0000-0000-000080340000}"/>
    <cellStyle name="Comma 6 6 3 4" xfId="13472" xr:uid="{00000000-0005-0000-0000-000081340000}"/>
    <cellStyle name="Comma 6 6 4" xfId="13473" xr:uid="{00000000-0005-0000-0000-000082340000}"/>
    <cellStyle name="Comma 6 6 4 2" xfId="13474" xr:uid="{00000000-0005-0000-0000-000083340000}"/>
    <cellStyle name="Comma 6 6 5" xfId="13475" xr:uid="{00000000-0005-0000-0000-000084340000}"/>
    <cellStyle name="Comma 6 6 5 2" xfId="13476" xr:uid="{00000000-0005-0000-0000-000085340000}"/>
    <cellStyle name="Comma 6 6 6" xfId="13477" xr:uid="{00000000-0005-0000-0000-000086340000}"/>
    <cellStyle name="Comma 6 7" xfId="13478" xr:uid="{00000000-0005-0000-0000-000087340000}"/>
    <cellStyle name="Comma 6 7 2" xfId="13479" xr:uid="{00000000-0005-0000-0000-000088340000}"/>
    <cellStyle name="Comma 6 7 2 2" xfId="13480" xr:uid="{00000000-0005-0000-0000-000089340000}"/>
    <cellStyle name="Comma 6 7 2 2 2" xfId="13481" xr:uid="{00000000-0005-0000-0000-00008A340000}"/>
    <cellStyle name="Comma 6 7 2 3" xfId="13482" xr:uid="{00000000-0005-0000-0000-00008B340000}"/>
    <cellStyle name="Comma 6 7 2 3 2" xfId="13483" xr:uid="{00000000-0005-0000-0000-00008C340000}"/>
    <cellStyle name="Comma 6 7 2 4" xfId="13484" xr:uid="{00000000-0005-0000-0000-00008D340000}"/>
    <cellStyle name="Comma 6 7 3" xfId="13485" xr:uid="{00000000-0005-0000-0000-00008E340000}"/>
    <cellStyle name="Comma 6 7 3 2" xfId="13486" xr:uid="{00000000-0005-0000-0000-00008F340000}"/>
    <cellStyle name="Comma 6 7 4" xfId="13487" xr:uid="{00000000-0005-0000-0000-000090340000}"/>
    <cellStyle name="Comma 6 7 4 2" xfId="13488" xr:uid="{00000000-0005-0000-0000-000091340000}"/>
    <cellStyle name="Comma 6 7 5" xfId="13489" xr:uid="{00000000-0005-0000-0000-000092340000}"/>
    <cellStyle name="Comma 6 8" xfId="13490" xr:uid="{00000000-0005-0000-0000-000093340000}"/>
    <cellStyle name="Comma 6 8 2" xfId="13491" xr:uid="{00000000-0005-0000-0000-000094340000}"/>
    <cellStyle name="Comma 6 8 2 2" xfId="13492" xr:uid="{00000000-0005-0000-0000-000095340000}"/>
    <cellStyle name="Comma 6 8 3" xfId="13493" xr:uid="{00000000-0005-0000-0000-000096340000}"/>
    <cellStyle name="Comma 6 8 3 2" xfId="13494" xr:uid="{00000000-0005-0000-0000-000097340000}"/>
    <cellStyle name="Comma 6 8 4" xfId="13495" xr:uid="{00000000-0005-0000-0000-000098340000}"/>
    <cellStyle name="Comma 6 9" xfId="13496" xr:uid="{00000000-0005-0000-0000-000099340000}"/>
    <cellStyle name="Comma 6 9 2" xfId="13497" xr:uid="{00000000-0005-0000-0000-00009A340000}"/>
    <cellStyle name="Comma 6 9 2 2" xfId="13498" xr:uid="{00000000-0005-0000-0000-00009B340000}"/>
    <cellStyle name="Comma 6 9 3" xfId="13499" xr:uid="{00000000-0005-0000-0000-00009C340000}"/>
    <cellStyle name="Comma 6 9 3 2" xfId="13500" xr:uid="{00000000-0005-0000-0000-00009D340000}"/>
    <cellStyle name="Comma 6 9 4" xfId="13501" xr:uid="{00000000-0005-0000-0000-00009E340000}"/>
    <cellStyle name="Comma 7" xfId="26" xr:uid="{00000000-0005-0000-0000-00009F340000}"/>
    <cellStyle name="Comma 7 2" xfId="13502" xr:uid="{00000000-0005-0000-0000-0000A0340000}"/>
    <cellStyle name="Comma 7 2 2" xfId="13503" xr:uid="{00000000-0005-0000-0000-0000A1340000}"/>
    <cellStyle name="Comma 7 2 2 2" xfId="13504" xr:uid="{00000000-0005-0000-0000-0000A2340000}"/>
    <cellStyle name="Comma 7 2 2 2 2" xfId="13505" xr:uid="{00000000-0005-0000-0000-0000A3340000}"/>
    <cellStyle name="Comma 7 2 2 3" xfId="13506" xr:uid="{00000000-0005-0000-0000-0000A4340000}"/>
    <cellStyle name="Comma 7 2 2 3 2" xfId="13507" xr:uid="{00000000-0005-0000-0000-0000A5340000}"/>
    <cellStyle name="Comma 7 2 2 4" xfId="13508" xr:uid="{00000000-0005-0000-0000-0000A6340000}"/>
    <cellStyle name="Comma 7 2 3" xfId="13509" xr:uid="{00000000-0005-0000-0000-0000A7340000}"/>
    <cellStyle name="Comma 7 2 3 2" xfId="13510" xr:uid="{00000000-0005-0000-0000-0000A8340000}"/>
    <cellStyle name="Comma 7 2 4" xfId="13511" xr:uid="{00000000-0005-0000-0000-0000A9340000}"/>
    <cellStyle name="Comma 7 2 4 2" xfId="13512" xr:uid="{00000000-0005-0000-0000-0000AA340000}"/>
    <cellStyle name="Comma 7 2 5" xfId="13513" xr:uid="{00000000-0005-0000-0000-0000AB340000}"/>
    <cellStyle name="Comma 7 2 6" xfId="13514" xr:uid="{00000000-0005-0000-0000-0000AC340000}"/>
    <cellStyle name="Comma 7 2 7" xfId="13515" xr:uid="{00000000-0005-0000-0000-0000AD340000}"/>
    <cellStyle name="Comma 7 3" xfId="13516" xr:uid="{00000000-0005-0000-0000-0000AE340000}"/>
    <cellStyle name="Comma 7 3 2" xfId="13517" xr:uid="{00000000-0005-0000-0000-0000AF340000}"/>
    <cellStyle name="Comma 7 3 2 2" xfId="13518" xr:uid="{00000000-0005-0000-0000-0000B0340000}"/>
    <cellStyle name="Comma 7 3 3" xfId="13519" xr:uid="{00000000-0005-0000-0000-0000B1340000}"/>
    <cellStyle name="Comma 7 3 3 2" xfId="13520" xr:uid="{00000000-0005-0000-0000-0000B2340000}"/>
    <cellStyle name="Comma 7 3 4" xfId="13521" xr:uid="{00000000-0005-0000-0000-0000B3340000}"/>
    <cellStyle name="Comma 7 3 5" xfId="13522" xr:uid="{00000000-0005-0000-0000-0000B4340000}"/>
    <cellStyle name="Comma 7 3 6" xfId="13523" xr:uid="{00000000-0005-0000-0000-0000B5340000}"/>
    <cellStyle name="Comma 7 4" xfId="13524" xr:uid="{00000000-0005-0000-0000-0000B6340000}"/>
    <cellStyle name="Comma 7 4 2" xfId="13525" xr:uid="{00000000-0005-0000-0000-0000B7340000}"/>
    <cellStyle name="Comma 7 5" xfId="13526" xr:uid="{00000000-0005-0000-0000-0000B8340000}"/>
    <cellStyle name="Comma 7 5 2" xfId="13527" xr:uid="{00000000-0005-0000-0000-0000B9340000}"/>
    <cellStyle name="Comma 7 6" xfId="13528" xr:uid="{00000000-0005-0000-0000-0000BA340000}"/>
    <cellStyle name="Comma 7 7" xfId="13529" xr:uid="{00000000-0005-0000-0000-0000BB340000}"/>
    <cellStyle name="Comma 7 8" xfId="13530" xr:uid="{00000000-0005-0000-0000-0000BC340000}"/>
    <cellStyle name="Comma 7 9" xfId="13531" xr:uid="{00000000-0005-0000-0000-0000BD340000}"/>
    <cellStyle name="Comma 8" xfId="27" xr:uid="{00000000-0005-0000-0000-0000BE340000}"/>
    <cellStyle name="Comma 8 2" xfId="13532" xr:uid="{00000000-0005-0000-0000-0000BF340000}"/>
    <cellStyle name="Comma 8 2 2" xfId="13533" xr:uid="{00000000-0005-0000-0000-0000C0340000}"/>
    <cellStyle name="Comma 8 2 3" xfId="13534" xr:uid="{00000000-0005-0000-0000-0000C1340000}"/>
    <cellStyle name="Comma 8 2 4" xfId="13535" xr:uid="{00000000-0005-0000-0000-0000C2340000}"/>
    <cellStyle name="Comma 8 2 5" xfId="13536" xr:uid="{00000000-0005-0000-0000-0000C3340000}"/>
    <cellStyle name="Comma 8 2 6" xfId="13537" xr:uid="{00000000-0005-0000-0000-0000C4340000}"/>
    <cellStyle name="Comma 8 2 7" xfId="13538" xr:uid="{00000000-0005-0000-0000-0000C5340000}"/>
    <cellStyle name="Comma 8 3" xfId="13539" xr:uid="{00000000-0005-0000-0000-0000C6340000}"/>
    <cellStyle name="Comma 8 3 2" xfId="13540" xr:uid="{00000000-0005-0000-0000-0000C7340000}"/>
    <cellStyle name="Comma 8 4" xfId="13541" xr:uid="{00000000-0005-0000-0000-0000C8340000}"/>
    <cellStyle name="Comma 8 5" xfId="13542" xr:uid="{00000000-0005-0000-0000-0000C9340000}"/>
    <cellStyle name="Comma 8 6" xfId="13543" xr:uid="{00000000-0005-0000-0000-0000CA340000}"/>
    <cellStyle name="Comma 8 7" xfId="13544" xr:uid="{00000000-0005-0000-0000-0000CB340000}"/>
    <cellStyle name="Comma 8 8" xfId="13545" xr:uid="{00000000-0005-0000-0000-0000CC340000}"/>
    <cellStyle name="Comma 9" xfId="13546" xr:uid="{00000000-0005-0000-0000-0000CD340000}"/>
    <cellStyle name="Comma 9 2" xfId="13547" xr:uid="{00000000-0005-0000-0000-0000CE340000}"/>
    <cellStyle name="Comma 9 2 2" xfId="13548" xr:uid="{00000000-0005-0000-0000-0000CF340000}"/>
    <cellStyle name="Comma 9 3" xfId="13549" xr:uid="{00000000-0005-0000-0000-0000D0340000}"/>
    <cellStyle name="Comma 9 3 2" xfId="13550" xr:uid="{00000000-0005-0000-0000-0000D1340000}"/>
    <cellStyle name="Comma 9 4" xfId="13551" xr:uid="{00000000-0005-0000-0000-0000D2340000}"/>
    <cellStyle name="Comma 9 5" xfId="13552" xr:uid="{00000000-0005-0000-0000-0000D3340000}"/>
    <cellStyle name="Comma 9 6" xfId="13553" xr:uid="{00000000-0005-0000-0000-0000D4340000}"/>
    <cellStyle name="Comma 9 7" xfId="13554" xr:uid="{00000000-0005-0000-0000-0000D5340000}"/>
    <cellStyle name="Comma0" xfId="13555" xr:uid="{00000000-0005-0000-0000-0000D6340000}"/>
    <cellStyle name="Comma0 - Modelo1" xfId="13556" xr:uid="{00000000-0005-0000-0000-0000D7340000}"/>
    <cellStyle name="Comma0 - Modelo1 2" xfId="13557" xr:uid="{00000000-0005-0000-0000-0000D8340000}"/>
    <cellStyle name="Comma0 - Modelo1 3" xfId="13558" xr:uid="{00000000-0005-0000-0000-0000D9340000}"/>
    <cellStyle name="Comma0 - Modelo1 4" xfId="13559" xr:uid="{00000000-0005-0000-0000-0000DA340000}"/>
    <cellStyle name="Comma0 - Style1" xfId="13560" xr:uid="{00000000-0005-0000-0000-0000DB340000}"/>
    <cellStyle name="Comma0 - Style1 10" xfId="13561" xr:uid="{00000000-0005-0000-0000-0000DC340000}"/>
    <cellStyle name="Comma0 - Style1 11" xfId="13562" xr:uid="{00000000-0005-0000-0000-0000DD340000}"/>
    <cellStyle name="Comma0 - Style1 12" xfId="13563" xr:uid="{00000000-0005-0000-0000-0000DE340000}"/>
    <cellStyle name="Comma0 - Style1 13" xfId="13564" xr:uid="{00000000-0005-0000-0000-0000DF340000}"/>
    <cellStyle name="Comma0 - Style1 14" xfId="13565" xr:uid="{00000000-0005-0000-0000-0000E0340000}"/>
    <cellStyle name="Comma0 - Style1 15" xfId="13566" xr:uid="{00000000-0005-0000-0000-0000E1340000}"/>
    <cellStyle name="Comma0 - Style1 16" xfId="13567" xr:uid="{00000000-0005-0000-0000-0000E2340000}"/>
    <cellStyle name="Comma0 - Style1 17" xfId="13568" xr:uid="{00000000-0005-0000-0000-0000E3340000}"/>
    <cellStyle name="Comma0 - Style1 18" xfId="13569" xr:uid="{00000000-0005-0000-0000-0000E4340000}"/>
    <cellStyle name="Comma0 - Style1 19" xfId="13570" xr:uid="{00000000-0005-0000-0000-0000E5340000}"/>
    <cellStyle name="Comma0 - Style1 2" xfId="13571" xr:uid="{00000000-0005-0000-0000-0000E6340000}"/>
    <cellStyle name="Comma0 - Style1 2 2" xfId="13572" xr:uid="{00000000-0005-0000-0000-0000E7340000}"/>
    <cellStyle name="Comma0 - Style1 20" xfId="13573" xr:uid="{00000000-0005-0000-0000-0000E8340000}"/>
    <cellStyle name="Comma0 - Style1 21" xfId="13574" xr:uid="{00000000-0005-0000-0000-0000E9340000}"/>
    <cellStyle name="Comma0 - Style1 22" xfId="13575" xr:uid="{00000000-0005-0000-0000-0000EA340000}"/>
    <cellStyle name="Comma0 - Style1 23" xfId="13576" xr:uid="{00000000-0005-0000-0000-0000EB340000}"/>
    <cellStyle name="Comma0 - Style1 24" xfId="13577" xr:uid="{00000000-0005-0000-0000-0000EC340000}"/>
    <cellStyle name="Comma0 - Style1 25" xfId="13578" xr:uid="{00000000-0005-0000-0000-0000ED340000}"/>
    <cellStyle name="Comma0 - Style1 26" xfId="13579" xr:uid="{00000000-0005-0000-0000-0000EE340000}"/>
    <cellStyle name="Comma0 - Style1 27" xfId="13580" xr:uid="{00000000-0005-0000-0000-0000EF340000}"/>
    <cellStyle name="Comma0 - Style1 28" xfId="13581" xr:uid="{00000000-0005-0000-0000-0000F0340000}"/>
    <cellStyle name="Comma0 - Style1 29" xfId="13582" xr:uid="{00000000-0005-0000-0000-0000F1340000}"/>
    <cellStyle name="Comma0 - Style1 3" xfId="13583" xr:uid="{00000000-0005-0000-0000-0000F2340000}"/>
    <cellStyle name="Comma0 - Style1 30" xfId="13584" xr:uid="{00000000-0005-0000-0000-0000F3340000}"/>
    <cellStyle name="Comma0 - Style1 31" xfId="13585" xr:uid="{00000000-0005-0000-0000-0000F4340000}"/>
    <cellStyle name="Comma0 - Style1 32" xfId="13586" xr:uid="{00000000-0005-0000-0000-0000F5340000}"/>
    <cellStyle name="Comma0 - Style1 33" xfId="13587" xr:uid="{00000000-0005-0000-0000-0000F6340000}"/>
    <cellStyle name="Comma0 - Style1 34" xfId="13588" xr:uid="{00000000-0005-0000-0000-0000F7340000}"/>
    <cellStyle name="Comma0 - Style1 35" xfId="13589" xr:uid="{00000000-0005-0000-0000-0000F8340000}"/>
    <cellStyle name="Comma0 - Style1 36" xfId="13590" xr:uid="{00000000-0005-0000-0000-0000F9340000}"/>
    <cellStyle name="Comma0 - Style1 37" xfId="13591" xr:uid="{00000000-0005-0000-0000-0000FA340000}"/>
    <cellStyle name="Comma0 - Style1 38" xfId="13592" xr:uid="{00000000-0005-0000-0000-0000FB340000}"/>
    <cellStyle name="Comma0 - Style1 39" xfId="13593" xr:uid="{00000000-0005-0000-0000-0000FC340000}"/>
    <cellStyle name="Comma0 - Style1 4" xfId="13594" xr:uid="{00000000-0005-0000-0000-0000FD340000}"/>
    <cellStyle name="Comma0 - Style1 40" xfId="13595" xr:uid="{00000000-0005-0000-0000-0000FE340000}"/>
    <cellStyle name="Comma0 - Style1 41" xfId="13596" xr:uid="{00000000-0005-0000-0000-0000FF340000}"/>
    <cellStyle name="Comma0 - Style1 42" xfId="13597" xr:uid="{00000000-0005-0000-0000-000000350000}"/>
    <cellStyle name="Comma0 - Style1 43" xfId="13598" xr:uid="{00000000-0005-0000-0000-000001350000}"/>
    <cellStyle name="Comma0 - Style1 44" xfId="13599" xr:uid="{00000000-0005-0000-0000-000002350000}"/>
    <cellStyle name="Comma0 - Style1 45" xfId="13600" xr:uid="{00000000-0005-0000-0000-000003350000}"/>
    <cellStyle name="Comma0 - Style1 46" xfId="13601" xr:uid="{00000000-0005-0000-0000-000004350000}"/>
    <cellStyle name="Comma0 - Style1 47" xfId="13602" xr:uid="{00000000-0005-0000-0000-000005350000}"/>
    <cellStyle name="Comma0 - Style1 48" xfId="13603" xr:uid="{00000000-0005-0000-0000-000006350000}"/>
    <cellStyle name="Comma0 - Style1 49" xfId="13604" xr:uid="{00000000-0005-0000-0000-000007350000}"/>
    <cellStyle name="Comma0 - Style1 5" xfId="13605" xr:uid="{00000000-0005-0000-0000-000008350000}"/>
    <cellStyle name="Comma0 - Style1 50" xfId="13606" xr:uid="{00000000-0005-0000-0000-000009350000}"/>
    <cellStyle name="Comma0 - Style1 51" xfId="13607" xr:uid="{00000000-0005-0000-0000-00000A350000}"/>
    <cellStyle name="Comma0 - Style1 52" xfId="13608" xr:uid="{00000000-0005-0000-0000-00000B350000}"/>
    <cellStyle name="Comma0 - Style1 53" xfId="13609" xr:uid="{00000000-0005-0000-0000-00000C350000}"/>
    <cellStyle name="Comma0 - Style1 54" xfId="13610" xr:uid="{00000000-0005-0000-0000-00000D350000}"/>
    <cellStyle name="Comma0 - Style1 55" xfId="13611" xr:uid="{00000000-0005-0000-0000-00000E350000}"/>
    <cellStyle name="Comma0 - Style1 56" xfId="13612" xr:uid="{00000000-0005-0000-0000-00000F350000}"/>
    <cellStyle name="Comma0 - Style1 57" xfId="13613" xr:uid="{00000000-0005-0000-0000-000010350000}"/>
    <cellStyle name="Comma0 - Style1 58" xfId="13614" xr:uid="{00000000-0005-0000-0000-000011350000}"/>
    <cellStyle name="Comma0 - Style1 59" xfId="13615" xr:uid="{00000000-0005-0000-0000-000012350000}"/>
    <cellStyle name="Comma0 - Style1 6" xfId="13616" xr:uid="{00000000-0005-0000-0000-000013350000}"/>
    <cellStyle name="Comma0 - Style1 60" xfId="13617" xr:uid="{00000000-0005-0000-0000-000014350000}"/>
    <cellStyle name="Comma0 - Style1 61" xfId="13618" xr:uid="{00000000-0005-0000-0000-000015350000}"/>
    <cellStyle name="Comma0 - Style1 62" xfId="13619" xr:uid="{00000000-0005-0000-0000-000016350000}"/>
    <cellStyle name="Comma0 - Style1 63" xfId="13620" xr:uid="{00000000-0005-0000-0000-000017350000}"/>
    <cellStyle name="Comma0 - Style1 64" xfId="13621" xr:uid="{00000000-0005-0000-0000-000018350000}"/>
    <cellStyle name="Comma0 - Style1 65" xfId="13622" xr:uid="{00000000-0005-0000-0000-000019350000}"/>
    <cellStyle name="Comma0 - Style1 66" xfId="13623" xr:uid="{00000000-0005-0000-0000-00001A350000}"/>
    <cellStyle name="Comma0 - Style1 67" xfId="13624" xr:uid="{00000000-0005-0000-0000-00001B350000}"/>
    <cellStyle name="Comma0 - Style1 68" xfId="13625" xr:uid="{00000000-0005-0000-0000-00001C350000}"/>
    <cellStyle name="Comma0 - Style1 69" xfId="13626" xr:uid="{00000000-0005-0000-0000-00001D350000}"/>
    <cellStyle name="Comma0 - Style1 7" xfId="13627" xr:uid="{00000000-0005-0000-0000-00001E350000}"/>
    <cellStyle name="Comma0 - Style1 70" xfId="13628" xr:uid="{00000000-0005-0000-0000-00001F350000}"/>
    <cellStyle name="Comma0 - Style1 71" xfId="13629" xr:uid="{00000000-0005-0000-0000-000020350000}"/>
    <cellStyle name="Comma0 - Style1 72" xfId="13630" xr:uid="{00000000-0005-0000-0000-000021350000}"/>
    <cellStyle name="Comma0 - Style1 73" xfId="13631" xr:uid="{00000000-0005-0000-0000-000022350000}"/>
    <cellStyle name="Comma0 - Style1 74" xfId="13632" xr:uid="{00000000-0005-0000-0000-000023350000}"/>
    <cellStyle name="Comma0 - Style1 75" xfId="13633" xr:uid="{00000000-0005-0000-0000-000024350000}"/>
    <cellStyle name="Comma0 - Style1 76" xfId="13634" xr:uid="{00000000-0005-0000-0000-000025350000}"/>
    <cellStyle name="Comma0 - Style1 77" xfId="13635" xr:uid="{00000000-0005-0000-0000-000026350000}"/>
    <cellStyle name="Comma0 - Style1 78" xfId="13636" xr:uid="{00000000-0005-0000-0000-000027350000}"/>
    <cellStyle name="Comma0 - Style1 79" xfId="13637" xr:uid="{00000000-0005-0000-0000-000028350000}"/>
    <cellStyle name="Comma0 - Style1 8" xfId="13638" xr:uid="{00000000-0005-0000-0000-000029350000}"/>
    <cellStyle name="Comma0 - Style1 80" xfId="13639" xr:uid="{00000000-0005-0000-0000-00002A350000}"/>
    <cellStyle name="Comma0 - Style1 9" xfId="13640" xr:uid="{00000000-0005-0000-0000-00002B350000}"/>
    <cellStyle name="Comma0 - Style1_wimax" xfId="13641" xr:uid="{00000000-0005-0000-0000-00002C350000}"/>
    <cellStyle name="Comma0 - Style2" xfId="13642" xr:uid="{00000000-0005-0000-0000-00002D350000}"/>
    <cellStyle name="Comma0 - Style2 2" xfId="13643" xr:uid="{00000000-0005-0000-0000-00002E350000}"/>
    <cellStyle name="Comma0 10" xfId="13644" xr:uid="{00000000-0005-0000-0000-00002F350000}"/>
    <cellStyle name="Comma0 11" xfId="13645" xr:uid="{00000000-0005-0000-0000-000030350000}"/>
    <cellStyle name="Comma0 2" xfId="13646" xr:uid="{00000000-0005-0000-0000-000031350000}"/>
    <cellStyle name="Comma0 2 2" xfId="13647" xr:uid="{00000000-0005-0000-0000-000032350000}"/>
    <cellStyle name="Comma0 3" xfId="13648" xr:uid="{00000000-0005-0000-0000-000033350000}"/>
    <cellStyle name="Comma0 3 2" xfId="13649" xr:uid="{00000000-0005-0000-0000-000034350000}"/>
    <cellStyle name="Comma0 4" xfId="13650" xr:uid="{00000000-0005-0000-0000-000035350000}"/>
    <cellStyle name="Comma0 4 2" xfId="13651" xr:uid="{00000000-0005-0000-0000-000036350000}"/>
    <cellStyle name="Comma0 5" xfId="13652" xr:uid="{00000000-0005-0000-0000-000037350000}"/>
    <cellStyle name="Comma0 5 2" xfId="13653" xr:uid="{00000000-0005-0000-0000-000038350000}"/>
    <cellStyle name="Comma0 6" xfId="13654" xr:uid="{00000000-0005-0000-0000-000039350000}"/>
    <cellStyle name="Comma0 6 2" xfId="13655" xr:uid="{00000000-0005-0000-0000-00003A350000}"/>
    <cellStyle name="Comma0 7" xfId="13656" xr:uid="{00000000-0005-0000-0000-00003B350000}"/>
    <cellStyle name="Comma0 7 2" xfId="13657" xr:uid="{00000000-0005-0000-0000-00003C350000}"/>
    <cellStyle name="Comma0 8" xfId="13658" xr:uid="{00000000-0005-0000-0000-00003D350000}"/>
    <cellStyle name="Comma0 8 2" xfId="13659" xr:uid="{00000000-0005-0000-0000-00003E350000}"/>
    <cellStyle name="Comma0 9" xfId="13660" xr:uid="{00000000-0005-0000-0000-00003F350000}"/>
    <cellStyle name="Comma0 9 2" xfId="13661" xr:uid="{00000000-0005-0000-0000-000040350000}"/>
    <cellStyle name="Comma1 - Modelo2" xfId="13662" xr:uid="{00000000-0005-0000-0000-000041350000}"/>
    <cellStyle name="Comma1 - Modelo2 2" xfId="13663" xr:uid="{00000000-0005-0000-0000-000042350000}"/>
    <cellStyle name="Comma1 - Modelo2 3" xfId="13664" xr:uid="{00000000-0005-0000-0000-000043350000}"/>
    <cellStyle name="Comma1 - Modelo2 4" xfId="13665" xr:uid="{00000000-0005-0000-0000-000044350000}"/>
    <cellStyle name="Comma1 - Style1" xfId="13666" xr:uid="{00000000-0005-0000-0000-000045350000}"/>
    <cellStyle name="Comma1 - Style1 2" xfId="13667" xr:uid="{00000000-0005-0000-0000-000046350000}"/>
    <cellStyle name="Comma1 - Style2" xfId="13668" xr:uid="{00000000-0005-0000-0000-000047350000}"/>
    <cellStyle name="Comma1 - Style2 10" xfId="13669" xr:uid="{00000000-0005-0000-0000-000048350000}"/>
    <cellStyle name="Comma1 - Style2 11" xfId="13670" xr:uid="{00000000-0005-0000-0000-000049350000}"/>
    <cellStyle name="Comma1 - Style2 12" xfId="13671" xr:uid="{00000000-0005-0000-0000-00004A350000}"/>
    <cellStyle name="Comma1 - Style2 13" xfId="13672" xr:uid="{00000000-0005-0000-0000-00004B350000}"/>
    <cellStyle name="Comma1 - Style2 14" xfId="13673" xr:uid="{00000000-0005-0000-0000-00004C350000}"/>
    <cellStyle name="Comma1 - Style2 15" xfId="13674" xr:uid="{00000000-0005-0000-0000-00004D350000}"/>
    <cellStyle name="Comma1 - Style2 16" xfId="13675" xr:uid="{00000000-0005-0000-0000-00004E350000}"/>
    <cellStyle name="Comma1 - Style2 17" xfId="13676" xr:uid="{00000000-0005-0000-0000-00004F350000}"/>
    <cellStyle name="Comma1 - Style2 18" xfId="13677" xr:uid="{00000000-0005-0000-0000-000050350000}"/>
    <cellStyle name="Comma1 - Style2 19" xfId="13678" xr:uid="{00000000-0005-0000-0000-000051350000}"/>
    <cellStyle name="Comma1 - Style2 2" xfId="13679" xr:uid="{00000000-0005-0000-0000-000052350000}"/>
    <cellStyle name="Comma1 - Style2 2 2" xfId="13680" xr:uid="{00000000-0005-0000-0000-000053350000}"/>
    <cellStyle name="Comma1 - Style2 20" xfId="13681" xr:uid="{00000000-0005-0000-0000-000054350000}"/>
    <cellStyle name="Comma1 - Style2 21" xfId="13682" xr:uid="{00000000-0005-0000-0000-000055350000}"/>
    <cellStyle name="Comma1 - Style2 22" xfId="13683" xr:uid="{00000000-0005-0000-0000-000056350000}"/>
    <cellStyle name="Comma1 - Style2 23" xfId="13684" xr:uid="{00000000-0005-0000-0000-000057350000}"/>
    <cellStyle name="Comma1 - Style2 24" xfId="13685" xr:uid="{00000000-0005-0000-0000-000058350000}"/>
    <cellStyle name="Comma1 - Style2 25" xfId="13686" xr:uid="{00000000-0005-0000-0000-000059350000}"/>
    <cellStyle name="Comma1 - Style2 26" xfId="13687" xr:uid="{00000000-0005-0000-0000-00005A350000}"/>
    <cellStyle name="Comma1 - Style2 27" xfId="13688" xr:uid="{00000000-0005-0000-0000-00005B350000}"/>
    <cellStyle name="Comma1 - Style2 28" xfId="13689" xr:uid="{00000000-0005-0000-0000-00005C350000}"/>
    <cellStyle name="Comma1 - Style2 29" xfId="13690" xr:uid="{00000000-0005-0000-0000-00005D350000}"/>
    <cellStyle name="Comma1 - Style2 3" xfId="13691" xr:uid="{00000000-0005-0000-0000-00005E350000}"/>
    <cellStyle name="Comma1 - Style2 30" xfId="13692" xr:uid="{00000000-0005-0000-0000-00005F350000}"/>
    <cellStyle name="Comma1 - Style2 31" xfId="13693" xr:uid="{00000000-0005-0000-0000-000060350000}"/>
    <cellStyle name="Comma1 - Style2 32" xfId="13694" xr:uid="{00000000-0005-0000-0000-000061350000}"/>
    <cellStyle name="Comma1 - Style2 33" xfId="13695" xr:uid="{00000000-0005-0000-0000-000062350000}"/>
    <cellStyle name="Comma1 - Style2 34" xfId="13696" xr:uid="{00000000-0005-0000-0000-000063350000}"/>
    <cellStyle name="Comma1 - Style2 35" xfId="13697" xr:uid="{00000000-0005-0000-0000-000064350000}"/>
    <cellStyle name="Comma1 - Style2 36" xfId="13698" xr:uid="{00000000-0005-0000-0000-000065350000}"/>
    <cellStyle name="Comma1 - Style2 37" xfId="13699" xr:uid="{00000000-0005-0000-0000-000066350000}"/>
    <cellStyle name="Comma1 - Style2 38" xfId="13700" xr:uid="{00000000-0005-0000-0000-000067350000}"/>
    <cellStyle name="Comma1 - Style2 39" xfId="13701" xr:uid="{00000000-0005-0000-0000-000068350000}"/>
    <cellStyle name="Comma1 - Style2 4" xfId="13702" xr:uid="{00000000-0005-0000-0000-000069350000}"/>
    <cellStyle name="Comma1 - Style2 40" xfId="13703" xr:uid="{00000000-0005-0000-0000-00006A350000}"/>
    <cellStyle name="Comma1 - Style2 41" xfId="13704" xr:uid="{00000000-0005-0000-0000-00006B350000}"/>
    <cellStyle name="Comma1 - Style2 42" xfId="13705" xr:uid="{00000000-0005-0000-0000-00006C350000}"/>
    <cellStyle name="Comma1 - Style2 43" xfId="13706" xr:uid="{00000000-0005-0000-0000-00006D350000}"/>
    <cellStyle name="Comma1 - Style2 44" xfId="13707" xr:uid="{00000000-0005-0000-0000-00006E350000}"/>
    <cellStyle name="Comma1 - Style2 45" xfId="13708" xr:uid="{00000000-0005-0000-0000-00006F350000}"/>
    <cellStyle name="Comma1 - Style2 46" xfId="13709" xr:uid="{00000000-0005-0000-0000-000070350000}"/>
    <cellStyle name="Comma1 - Style2 47" xfId="13710" xr:uid="{00000000-0005-0000-0000-000071350000}"/>
    <cellStyle name="Comma1 - Style2 48" xfId="13711" xr:uid="{00000000-0005-0000-0000-000072350000}"/>
    <cellStyle name="Comma1 - Style2 49" xfId="13712" xr:uid="{00000000-0005-0000-0000-000073350000}"/>
    <cellStyle name="Comma1 - Style2 5" xfId="13713" xr:uid="{00000000-0005-0000-0000-000074350000}"/>
    <cellStyle name="Comma1 - Style2 50" xfId="13714" xr:uid="{00000000-0005-0000-0000-000075350000}"/>
    <cellStyle name="Comma1 - Style2 51" xfId="13715" xr:uid="{00000000-0005-0000-0000-000076350000}"/>
    <cellStyle name="Comma1 - Style2 52" xfId="13716" xr:uid="{00000000-0005-0000-0000-000077350000}"/>
    <cellStyle name="Comma1 - Style2 53" xfId="13717" xr:uid="{00000000-0005-0000-0000-000078350000}"/>
    <cellStyle name="Comma1 - Style2 54" xfId="13718" xr:uid="{00000000-0005-0000-0000-000079350000}"/>
    <cellStyle name="Comma1 - Style2 55" xfId="13719" xr:uid="{00000000-0005-0000-0000-00007A350000}"/>
    <cellStyle name="Comma1 - Style2 56" xfId="13720" xr:uid="{00000000-0005-0000-0000-00007B350000}"/>
    <cellStyle name="Comma1 - Style2 57" xfId="13721" xr:uid="{00000000-0005-0000-0000-00007C350000}"/>
    <cellStyle name="Comma1 - Style2 58" xfId="13722" xr:uid="{00000000-0005-0000-0000-00007D350000}"/>
    <cellStyle name="Comma1 - Style2 59" xfId="13723" xr:uid="{00000000-0005-0000-0000-00007E350000}"/>
    <cellStyle name="Comma1 - Style2 6" xfId="13724" xr:uid="{00000000-0005-0000-0000-00007F350000}"/>
    <cellStyle name="Comma1 - Style2 60" xfId="13725" xr:uid="{00000000-0005-0000-0000-000080350000}"/>
    <cellStyle name="Comma1 - Style2 61" xfId="13726" xr:uid="{00000000-0005-0000-0000-000081350000}"/>
    <cellStyle name="Comma1 - Style2 62" xfId="13727" xr:uid="{00000000-0005-0000-0000-000082350000}"/>
    <cellStyle name="Comma1 - Style2 63" xfId="13728" xr:uid="{00000000-0005-0000-0000-000083350000}"/>
    <cellStyle name="Comma1 - Style2 64" xfId="13729" xr:uid="{00000000-0005-0000-0000-000084350000}"/>
    <cellStyle name="Comma1 - Style2 65" xfId="13730" xr:uid="{00000000-0005-0000-0000-000085350000}"/>
    <cellStyle name="Comma1 - Style2 66" xfId="13731" xr:uid="{00000000-0005-0000-0000-000086350000}"/>
    <cellStyle name="Comma1 - Style2 67" xfId="13732" xr:uid="{00000000-0005-0000-0000-000087350000}"/>
    <cellStyle name="Comma1 - Style2 68" xfId="13733" xr:uid="{00000000-0005-0000-0000-000088350000}"/>
    <cellStyle name="Comma1 - Style2 69" xfId="13734" xr:uid="{00000000-0005-0000-0000-000089350000}"/>
    <cellStyle name="Comma1 - Style2 7" xfId="13735" xr:uid="{00000000-0005-0000-0000-00008A350000}"/>
    <cellStyle name="Comma1 - Style2 70" xfId="13736" xr:uid="{00000000-0005-0000-0000-00008B350000}"/>
    <cellStyle name="Comma1 - Style2 71" xfId="13737" xr:uid="{00000000-0005-0000-0000-00008C350000}"/>
    <cellStyle name="Comma1 - Style2 72" xfId="13738" xr:uid="{00000000-0005-0000-0000-00008D350000}"/>
    <cellStyle name="Comma1 - Style2 73" xfId="13739" xr:uid="{00000000-0005-0000-0000-00008E350000}"/>
    <cellStyle name="Comma1 - Style2 74" xfId="13740" xr:uid="{00000000-0005-0000-0000-00008F350000}"/>
    <cellStyle name="Comma1 - Style2 75" xfId="13741" xr:uid="{00000000-0005-0000-0000-000090350000}"/>
    <cellStyle name="Comma1 - Style2 76" xfId="13742" xr:uid="{00000000-0005-0000-0000-000091350000}"/>
    <cellStyle name="Comma1 - Style2 77" xfId="13743" xr:uid="{00000000-0005-0000-0000-000092350000}"/>
    <cellStyle name="Comma1 - Style2 78" xfId="13744" xr:uid="{00000000-0005-0000-0000-000093350000}"/>
    <cellStyle name="Comma1 - Style2 79" xfId="13745" xr:uid="{00000000-0005-0000-0000-000094350000}"/>
    <cellStyle name="Comma1 - Style2 8" xfId="13746" xr:uid="{00000000-0005-0000-0000-000095350000}"/>
    <cellStyle name="Comma1 - Style2 80" xfId="13747" xr:uid="{00000000-0005-0000-0000-000096350000}"/>
    <cellStyle name="Comma1 - Style2 9" xfId="13748" xr:uid="{00000000-0005-0000-0000-000097350000}"/>
    <cellStyle name="Comma1 - Style2_wimax" xfId="13749" xr:uid="{00000000-0005-0000-0000-000098350000}"/>
    <cellStyle name="Condition" xfId="13750" xr:uid="{00000000-0005-0000-0000-000099350000}"/>
    <cellStyle name="Condition 2" xfId="13751" xr:uid="{00000000-0005-0000-0000-00009A350000}"/>
    <cellStyle name="CondMandatory" xfId="13752" xr:uid="{00000000-0005-0000-0000-00009B350000}"/>
    <cellStyle name="CondMandatory 2" xfId="13753" xr:uid="{00000000-0005-0000-0000-00009C350000}"/>
    <cellStyle name="Content1" xfId="13754" xr:uid="{00000000-0005-0000-0000-00009D350000}"/>
    <cellStyle name="Content1 2" xfId="13755" xr:uid="{00000000-0005-0000-0000-00009E350000}"/>
    <cellStyle name="Content2" xfId="13756" xr:uid="{00000000-0005-0000-0000-00009F350000}"/>
    <cellStyle name="Content2 2" xfId="13757" xr:uid="{00000000-0005-0000-0000-0000A0350000}"/>
    <cellStyle name="Content3" xfId="13758" xr:uid="{00000000-0005-0000-0000-0000A1350000}"/>
    <cellStyle name="Content3 2" xfId="13759" xr:uid="{00000000-0005-0000-0000-0000A2350000}"/>
    <cellStyle name="Copied" xfId="13760" xr:uid="{00000000-0005-0000-0000-0000A3350000}"/>
    <cellStyle name="Copied 2" xfId="13761" xr:uid="{00000000-0005-0000-0000-0000A4350000}"/>
    <cellStyle name="CS" xfId="13762" xr:uid="{00000000-0005-0000-0000-0000A5350000}"/>
    <cellStyle name="CS 2" xfId="13763" xr:uid="{00000000-0005-0000-0000-0000A6350000}"/>
    <cellStyle name="Currency [0] K" xfId="13764" xr:uid="{00000000-0005-0000-0000-0000A7350000}"/>
    <cellStyle name="Currency [0] K 2" xfId="13765" xr:uid="{00000000-0005-0000-0000-0000A8350000}"/>
    <cellStyle name="Currency [00]" xfId="13766" xr:uid="{00000000-0005-0000-0000-0000A9350000}"/>
    <cellStyle name="Currency [00] 2" xfId="13767" xr:uid="{00000000-0005-0000-0000-0000AA350000}"/>
    <cellStyle name="Currency 2" xfId="28" xr:uid="{00000000-0005-0000-0000-0000AB350000}"/>
    <cellStyle name="Currency 2 2" xfId="29" xr:uid="{00000000-0005-0000-0000-0000AC350000}"/>
    <cellStyle name="Currency 2 2 2" xfId="30" xr:uid="{00000000-0005-0000-0000-0000AD350000}"/>
    <cellStyle name="Currency 2 2 2 2" xfId="13768" xr:uid="{00000000-0005-0000-0000-0000AE350000}"/>
    <cellStyle name="Currency 2 2 2 2 2" xfId="13769" xr:uid="{00000000-0005-0000-0000-0000AF350000}"/>
    <cellStyle name="Currency 2 2 2 3" xfId="13770" xr:uid="{00000000-0005-0000-0000-0000B0350000}"/>
    <cellStyle name="Currency 2 2 2 3 2" xfId="13771" xr:uid="{00000000-0005-0000-0000-0000B1350000}"/>
    <cellStyle name="Currency 2 2 2 4" xfId="13772" xr:uid="{00000000-0005-0000-0000-0000B2350000}"/>
    <cellStyle name="Currency 2 2 3" xfId="13773" xr:uid="{00000000-0005-0000-0000-0000B3350000}"/>
    <cellStyle name="Currency 2 2 3 2" xfId="13774" xr:uid="{00000000-0005-0000-0000-0000B4350000}"/>
    <cellStyle name="Currency 2 2 4" xfId="13775" xr:uid="{00000000-0005-0000-0000-0000B5350000}"/>
    <cellStyle name="Currency 2 2 4 2" xfId="13776" xr:uid="{00000000-0005-0000-0000-0000B6350000}"/>
    <cellStyle name="Currency 2 2 5" xfId="13777" xr:uid="{00000000-0005-0000-0000-0000B7350000}"/>
    <cellStyle name="Currency 2 3" xfId="13778" xr:uid="{00000000-0005-0000-0000-0000B8350000}"/>
    <cellStyle name="Currency 2 3 2" xfId="13779" xr:uid="{00000000-0005-0000-0000-0000B9350000}"/>
    <cellStyle name="Currency 2 3 2 2" xfId="13780" xr:uid="{00000000-0005-0000-0000-0000BA350000}"/>
    <cellStyle name="Currency 2 3 3" xfId="13781" xr:uid="{00000000-0005-0000-0000-0000BB350000}"/>
    <cellStyle name="Currency 2 3 3 2" xfId="13782" xr:uid="{00000000-0005-0000-0000-0000BC350000}"/>
    <cellStyle name="Currency 2 3 4" xfId="13783" xr:uid="{00000000-0005-0000-0000-0000BD350000}"/>
    <cellStyle name="Currency 2 4" xfId="13784" xr:uid="{00000000-0005-0000-0000-0000BE350000}"/>
    <cellStyle name="Currency 2 4 2" xfId="13785" xr:uid="{00000000-0005-0000-0000-0000BF350000}"/>
    <cellStyle name="Currency 2 5" xfId="13786" xr:uid="{00000000-0005-0000-0000-0000C0350000}"/>
    <cellStyle name="Currency 2 5 2" xfId="13787" xr:uid="{00000000-0005-0000-0000-0000C1350000}"/>
    <cellStyle name="Currency 2 6" xfId="13788" xr:uid="{00000000-0005-0000-0000-0000C2350000}"/>
    <cellStyle name="Currency 3" xfId="31" xr:uid="{00000000-0005-0000-0000-0000C3350000}"/>
    <cellStyle name="Currency 3 2" xfId="13789" xr:uid="{00000000-0005-0000-0000-0000C4350000}"/>
    <cellStyle name="Currency 4" xfId="13790" xr:uid="{00000000-0005-0000-0000-0000C5350000}"/>
    <cellStyle name="Currency 5" xfId="13791" xr:uid="{00000000-0005-0000-0000-0000C6350000}"/>
    <cellStyle name="Currency 6" xfId="13792" xr:uid="{00000000-0005-0000-0000-0000C7350000}"/>
    <cellStyle name="Currency 7" xfId="13793" xr:uid="{00000000-0005-0000-0000-0000C8350000}"/>
    <cellStyle name="Currency 8" xfId="13794" xr:uid="{00000000-0005-0000-0000-0000C9350000}"/>
    <cellStyle name="Currency0" xfId="13795" xr:uid="{00000000-0005-0000-0000-0000CA350000}"/>
    <cellStyle name="Currency0 2" xfId="13796" xr:uid="{00000000-0005-0000-0000-0000CB350000}"/>
    <cellStyle name="Currency0 2 2" xfId="13797" xr:uid="{00000000-0005-0000-0000-0000CC350000}"/>
    <cellStyle name="Currency0 3" xfId="13798" xr:uid="{00000000-0005-0000-0000-0000CD350000}"/>
    <cellStyle name="Currency0 3 2" xfId="13799" xr:uid="{00000000-0005-0000-0000-0000CE350000}"/>
    <cellStyle name="Currency0 4" xfId="13800" xr:uid="{00000000-0005-0000-0000-0000CF350000}"/>
    <cellStyle name="Currency0_wimax" xfId="13801" xr:uid="{00000000-0005-0000-0000-0000D0350000}"/>
    <cellStyle name="Currency-Denomination" xfId="13802" xr:uid="{00000000-0005-0000-0000-0000D1350000}"/>
    <cellStyle name="Currency-protected" xfId="13803" xr:uid="{00000000-0005-0000-0000-0000D2350000}"/>
    <cellStyle name="custom" xfId="13804" xr:uid="{00000000-0005-0000-0000-0000D3350000}"/>
    <cellStyle name="custom 2" xfId="13805" xr:uid="{00000000-0005-0000-0000-0000D4350000}"/>
    <cellStyle name="Cyan" xfId="13806" xr:uid="{00000000-0005-0000-0000-0000D5350000}"/>
    <cellStyle name="Cyan 2" xfId="13807" xr:uid="{00000000-0005-0000-0000-0000D6350000}"/>
    <cellStyle name="D.Cyan" xfId="13808" xr:uid="{00000000-0005-0000-0000-0000D7350000}"/>
    <cellStyle name="D.Cyan 2" xfId="13809" xr:uid="{00000000-0005-0000-0000-0000D8350000}"/>
    <cellStyle name="DARK" xfId="13810" xr:uid="{00000000-0005-0000-0000-0000D9350000}"/>
    <cellStyle name="DARK 2" xfId="13811" xr:uid="{00000000-0005-0000-0000-0000DA350000}"/>
    <cellStyle name="database" xfId="13812" xr:uid="{00000000-0005-0000-0000-0000DB350000}"/>
    <cellStyle name="database 2" xfId="13813" xr:uid="{00000000-0005-0000-0000-0000DC350000}"/>
    <cellStyle name="DataPilot Category" xfId="13814" xr:uid="{00000000-0005-0000-0000-0000DD350000}"/>
    <cellStyle name="DataPilot Category 2" xfId="13815" xr:uid="{00000000-0005-0000-0000-0000DE350000}"/>
    <cellStyle name="DataPilot Value" xfId="13816" xr:uid="{00000000-0005-0000-0000-0000DF350000}"/>
    <cellStyle name="DataPilot Value 2" xfId="13817" xr:uid="{00000000-0005-0000-0000-0000E0350000}"/>
    <cellStyle name="DATASTYLE" xfId="13818" xr:uid="{00000000-0005-0000-0000-0000E1350000}"/>
    <cellStyle name="DATASTYLE 2" xfId="13819" xr:uid="{00000000-0005-0000-0000-0000E2350000}"/>
    <cellStyle name="Date" xfId="13820" xr:uid="{00000000-0005-0000-0000-0000E3350000}"/>
    <cellStyle name="Date [mmm-yy]" xfId="13821" xr:uid="{00000000-0005-0000-0000-0000E4350000}"/>
    <cellStyle name="Date [mmm-yy] 2" xfId="13822" xr:uid="{00000000-0005-0000-0000-0000E5350000}"/>
    <cellStyle name="Date 2" xfId="13823" xr:uid="{00000000-0005-0000-0000-0000E6350000}"/>
    <cellStyle name="Date 2 2" xfId="13824" xr:uid="{00000000-0005-0000-0000-0000E7350000}"/>
    <cellStyle name="Date 3" xfId="13825" xr:uid="{00000000-0005-0000-0000-0000E8350000}"/>
    <cellStyle name="Date 3 2" xfId="13826" xr:uid="{00000000-0005-0000-0000-0000E9350000}"/>
    <cellStyle name="Date 4" xfId="13827" xr:uid="{00000000-0005-0000-0000-0000EA350000}"/>
    <cellStyle name="Date 5" xfId="13828" xr:uid="{00000000-0005-0000-0000-0000EB350000}"/>
    <cellStyle name="Date Short" xfId="13829" xr:uid="{00000000-0005-0000-0000-0000EC350000}"/>
    <cellStyle name="Date Short 2" xfId="13830" xr:uid="{00000000-0005-0000-0000-0000ED350000}"/>
    <cellStyle name="Date_2-2 Cox IMS RfP BC 2007-05-05" xfId="13831" xr:uid="{00000000-0005-0000-0000-0000EE350000}"/>
    <cellStyle name="datum" xfId="13832" xr:uid="{00000000-0005-0000-0000-0000EF350000}"/>
    <cellStyle name="datum 2" xfId="13833" xr:uid="{00000000-0005-0000-0000-0000F0350000}"/>
    <cellStyle name="Decimal" xfId="13834" xr:uid="{00000000-0005-0000-0000-0000F1350000}"/>
    <cellStyle name="Decimal 2" xfId="13835" xr:uid="{00000000-0005-0000-0000-0000F2350000}"/>
    <cellStyle name="Decimal_0dp" xfId="13836" xr:uid="{00000000-0005-0000-0000-0000F3350000}"/>
    <cellStyle name="Decimal2" xfId="13837" xr:uid="{00000000-0005-0000-0000-0000F4350000}"/>
    <cellStyle name="Decimal2 2" xfId="13838" xr:uid="{00000000-0005-0000-0000-0000F5350000}"/>
    <cellStyle name="Deleted" xfId="13839" xr:uid="{00000000-0005-0000-0000-0000F6350000}"/>
    <cellStyle name="Deleted 2" xfId="13840" xr:uid="{00000000-0005-0000-0000-0000F7350000}"/>
    <cellStyle name="DELTA" xfId="13841" xr:uid="{00000000-0005-0000-0000-0000F8350000}"/>
    <cellStyle name="DELTA 2" xfId="13842" xr:uid="{00000000-0005-0000-0000-0000F9350000}"/>
    <cellStyle name="Description" xfId="13843" xr:uid="{00000000-0005-0000-0000-0000FA350000}"/>
    <cellStyle name="Description 2" xfId="13844" xr:uid="{00000000-0005-0000-0000-0000FB350000}"/>
    <cellStyle name="Dezimal [0]_Add. Doc." xfId="13845" xr:uid="{00000000-0005-0000-0000-0000FC350000}"/>
    <cellStyle name="Dezimal_Add. Doc." xfId="13846" xr:uid="{00000000-0005-0000-0000-0000FD350000}"/>
    <cellStyle name="Dia" xfId="13847" xr:uid="{00000000-0005-0000-0000-0000FE350000}"/>
    <cellStyle name="Dia 2" xfId="13848" xr:uid="{00000000-0005-0000-0000-0000FF350000}"/>
    <cellStyle name="Dia 3" xfId="13849" xr:uid="{00000000-0005-0000-0000-000000360000}"/>
    <cellStyle name="Dia 4" xfId="13850" xr:uid="{00000000-0005-0000-0000-000001360000}"/>
    <cellStyle name="dimi sun" xfId="13851" xr:uid="{00000000-0005-0000-0000-000002360000}"/>
    <cellStyle name="dimi sun 2" xfId="13852" xr:uid="{00000000-0005-0000-0000-000003360000}"/>
    <cellStyle name="Discount" xfId="13853" xr:uid="{00000000-0005-0000-0000-000004360000}"/>
    <cellStyle name="Discount 2" xfId="13854" xr:uid="{00000000-0005-0000-0000-000005360000}"/>
    <cellStyle name="Diseño" xfId="13855" xr:uid="{00000000-0005-0000-0000-000006360000}"/>
    <cellStyle name="Diseño 2" xfId="13856" xr:uid="{00000000-0005-0000-0000-000007360000}"/>
    <cellStyle name="DistributionType" xfId="13857" xr:uid="{00000000-0005-0000-0000-000008360000}"/>
    <cellStyle name="DistributionType 2" xfId="13858" xr:uid="{00000000-0005-0000-0000-000009360000}"/>
    <cellStyle name="Dziesietny [0]_12" xfId="13859" xr:uid="{00000000-0005-0000-0000-00000A360000}"/>
    <cellStyle name="Dziesiêtny [0]_MSC &amp; VLR Description" xfId="13860" xr:uid="{00000000-0005-0000-0000-00000B360000}"/>
    <cellStyle name="Dziesietny_12" xfId="13861" xr:uid="{00000000-0005-0000-0000-00000C360000}"/>
    <cellStyle name="Dziesiêtny_MSC &amp; VLR Description" xfId="13862" xr:uid="{00000000-0005-0000-0000-00000D360000}"/>
    <cellStyle name="edlsfjk_NSN Pricing Tool V2.0 Build 027 028 (Cost Plus) " xfId="13863" xr:uid="{00000000-0005-0000-0000-00000E360000}"/>
    <cellStyle name="EH-Preis" xfId="13864" xr:uid="{00000000-0005-0000-0000-00000F360000}"/>
    <cellStyle name="EH-Preis 2" xfId="13865" xr:uid="{00000000-0005-0000-0000-000010360000}"/>
    <cellStyle name="Eingabe_IntCo-C" xfId="13866" xr:uid="{00000000-0005-0000-0000-000011360000}"/>
    <cellStyle name="em not foundȃ㈈_x0008__x0002_HG_x0011_ex MNᄠ" xfId="13867" xr:uid="{00000000-0005-0000-0000-000012360000}"/>
    <cellStyle name="em not foundȃ㈈_x0008__x0002_HG_x0011_ex MNᄠ 2" xfId="13868" xr:uid="{00000000-0005-0000-0000-000013360000}"/>
    <cellStyle name="Encabez1" xfId="13869" xr:uid="{00000000-0005-0000-0000-000014360000}"/>
    <cellStyle name="Encabez1 2" xfId="13870" xr:uid="{00000000-0005-0000-0000-000015360000}"/>
    <cellStyle name="Encabez1 3" xfId="13871" xr:uid="{00000000-0005-0000-0000-000016360000}"/>
    <cellStyle name="Encabez1 4" xfId="13872" xr:uid="{00000000-0005-0000-0000-000017360000}"/>
    <cellStyle name="Encabez2" xfId="13873" xr:uid="{00000000-0005-0000-0000-000018360000}"/>
    <cellStyle name="Encabez2 2" xfId="13874" xr:uid="{00000000-0005-0000-0000-000019360000}"/>
    <cellStyle name="Encabez2 3" xfId="13875" xr:uid="{00000000-0005-0000-0000-00001A360000}"/>
    <cellStyle name="Encabez2 4" xfId="13876" xr:uid="{00000000-0005-0000-0000-00001B360000}"/>
    <cellStyle name="Enter Currency (0)" xfId="13877" xr:uid="{00000000-0005-0000-0000-00001C360000}"/>
    <cellStyle name="Enter Currency (0) 2" xfId="13878" xr:uid="{00000000-0005-0000-0000-00001D360000}"/>
    <cellStyle name="Enter Currency (2)" xfId="13879" xr:uid="{00000000-0005-0000-0000-00001E360000}"/>
    <cellStyle name="Enter Currency (2) 2" xfId="13880" xr:uid="{00000000-0005-0000-0000-00001F360000}"/>
    <cellStyle name="Enter Units (0)" xfId="13881" xr:uid="{00000000-0005-0000-0000-000020360000}"/>
    <cellStyle name="Enter Units (0) 2" xfId="13882" xr:uid="{00000000-0005-0000-0000-000021360000}"/>
    <cellStyle name="Enter Units (1)" xfId="13883" xr:uid="{00000000-0005-0000-0000-000022360000}"/>
    <cellStyle name="Enter Units (1) 2" xfId="13884" xr:uid="{00000000-0005-0000-0000-000023360000}"/>
    <cellStyle name="Enter Units (2)" xfId="13885" xr:uid="{00000000-0005-0000-0000-000024360000}"/>
    <cellStyle name="Enter Units (2) 2" xfId="13886" xr:uid="{00000000-0005-0000-0000-000025360000}"/>
    <cellStyle name="Entered" xfId="13887" xr:uid="{00000000-0005-0000-0000-000026360000}"/>
    <cellStyle name="Entered 2" xfId="13888" xr:uid="{00000000-0005-0000-0000-000027360000}"/>
    <cellStyle name="En-tête 1" xfId="13889" xr:uid="{00000000-0005-0000-0000-000028360000}"/>
    <cellStyle name="En-tête 1 2" xfId="13890" xr:uid="{00000000-0005-0000-0000-000029360000}"/>
    <cellStyle name="En-tête 1 3" xfId="13891" xr:uid="{00000000-0005-0000-0000-00002A360000}"/>
    <cellStyle name="En-tête 1 4" xfId="13892" xr:uid="{00000000-0005-0000-0000-00002B360000}"/>
    <cellStyle name="En-tête 2" xfId="13893" xr:uid="{00000000-0005-0000-0000-00002C360000}"/>
    <cellStyle name="En-tête 2 2" xfId="13894" xr:uid="{00000000-0005-0000-0000-00002D360000}"/>
    <cellStyle name="En-tête 2 3" xfId="13895" xr:uid="{00000000-0005-0000-0000-00002E360000}"/>
    <cellStyle name="En-tête 2 4" xfId="13896" xr:uid="{00000000-0005-0000-0000-00002F360000}"/>
    <cellStyle name="Entrée" xfId="13897" xr:uid="{00000000-0005-0000-0000-000030360000}"/>
    <cellStyle name="Entrée 2" xfId="13898" xr:uid="{00000000-0005-0000-0000-000031360000}"/>
    <cellStyle name="Entrée 2 2" xfId="13899" xr:uid="{00000000-0005-0000-0000-000032360000}"/>
    <cellStyle name="entry box" xfId="13900" xr:uid="{00000000-0005-0000-0000-000033360000}"/>
    <cellStyle name="entry box 10" xfId="13901" xr:uid="{00000000-0005-0000-0000-000034360000}"/>
    <cellStyle name="entry box 11" xfId="13902" xr:uid="{00000000-0005-0000-0000-000035360000}"/>
    <cellStyle name="entry box 12" xfId="13903" xr:uid="{00000000-0005-0000-0000-000036360000}"/>
    <cellStyle name="entry box 13" xfId="13904" xr:uid="{00000000-0005-0000-0000-000037360000}"/>
    <cellStyle name="entry box 14" xfId="13905" xr:uid="{00000000-0005-0000-0000-000038360000}"/>
    <cellStyle name="entry box 2" xfId="13906" xr:uid="{00000000-0005-0000-0000-000039360000}"/>
    <cellStyle name="entry box 2 10" xfId="13907" xr:uid="{00000000-0005-0000-0000-00003A360000}"/>
    <cellStyle name="entry box 2 11" xfId="13908" xr:uid="{00000000-0005-0000-0000-00003B360000}"/>
    <cellStyle name="entry box 2 2" xfId="13909" xr:uid="{00000000-0005-0000-0000-00003C360000}"/>
    <cellStyle name="entry box 2 3" xfId="13910" xr:uid="{00000000-0005-0000-0000-00003D360000}"/>
    <cellStyle name="entry box 2 4" xfId="13911" xr:uid="{00000000-0005-0000-0000-00003E360000}"/>
    <cellStyle name="entry box 2 5" xfId="13912" xr:uid="{00000000-0005-0000-0000-00003F360000}"/>
    <cellStyle name="entry box 2 6" xfId="13913" xr:uid="{00000000-0005-0000-0000-000040360000}"/>
    <cellStyle name="entry box 2 7" xfId="13914" xr:uid="{00000000-0005-0000-0000-000041360000}"/>
    <cellStyle name="entry box 2 8" xfId="13915" xr:uid="{00000000-0005-0000-0000-000042360000}"/>
    <cellStyle name="entry box 2 9" xfId="13916" xr:uid="{00000000-0005-0000-0000-000043360000}"/>
    <cellStyle name="entry box 3" xfId="13917" xr:uid="{00000000-0005-0000-0000-000044360000}"/>
    <cellStyle name="entry box 3 10" xfId="13918" xr:uid="{00000000-0005-0000-0000-000045360000}"/>
    <cellStyle name="entry box 3 11" xfId="13919" xr:uid="{00000000-0005-0000-0000-000046360000}"/>
    <cellStyle name="entry box 3 2" xfId="13920" xr:uid="{00000000-0005-0000-0000-000047360000}"/>
    <cellStyle name="entry box 3 3" xfId="13921" xr:uid="{00000000-0005-0000-0000-000048360000}"/>
    <cellStyle name="entry box 3 4" xfId="13922" xr:uid="{00000000-0005-0000-0000-000049360000}"/>
    <cellStyle name="entry box 3 5" xfId="13923" xr:uid="{00000000-0005-0000-0000-00004A360000}"/>
    <cellStyle name="entry box 3 6" xfId="13924" xr:uid="{00000000-0005-0000-0000-00004B360000}"/>
    <cellStyle name="entry box 3 7" xfId="13925" xr:uid="{00000000-0005-0000-0000-00004C360000}"/>
    <cellStyle name="entry box 3 8" xfId="13926" xr:uid="{00000000-0005-0000-0000-00004D360000}"/>
    <cellStyle name="entry box 3 9" xfId="13927" xr:uid="{00000000-0005-0000-0000-00004E360000}"/>
    <cellStyle name="entry box 4" xfId="13928" xr:uid="{00000000-0005-0000-0000-00004F360000}"/>
    <cellStyle name="entry box 5" xfId="13929" xr:uid="{00000000-0005-0000-0000-000050360000}"/>
    <cellStyle name="entry box 6" xfId="13930" xr:uid="{00000000-0005-0000-0000-000051360000}"/>
    <cellStyle name="entry box 7" xfId="13931" xr:uid="{00000000-0005-0000-0000-000052360000}"/>
    <cellStyle name="entry box 8" xfId="13932" xr:uid="{00000000-0005-0000-0000-000053360000}"/>
    <cellStyle name="entry box 9" xfId="13933" xr:uid="{00000000-0005-0000-0000-000054360000}"/>
    <cellStyle name="eqptnobold" xfId="13934" xr:uid="{00000000-0005-0000-0000-000055360000}"/>
    <cellStyle name="eqptnobold 2" xfId="13935" xr:uid="{00000000-0005-0000-0000-000056360000}"/>
    <cellStyle name="Euro" xfId="13936" xr:uid="{00000000-0005-0000-0000-000057360000}"/>
    <cellStyle name="Euro 10" xfId="13937" xr:uid="{00000000-0005-0000-0000-000058360000}"/>
    <cellStyle name="Euro 10 2" xfId="13938" xr:uid="{00000000-0005-0000-0000-000059360000}"/>
    <cellStyle name="Euro 11" xfId="13939" xr:uid="{00000000-0005-0000-0000-00005A360000}"/>
    <cellStyle name="Euro 11 2" xfId="13940" xr:uid="{00000000-0005-0000-0000-00005B360000}"/>
    <cellStyle name="Euro 12" xfId="13941" xr:uid="{00000000-0005-0000-0000-00005C360000}"/>
    <cellStyle name="Euro 12 2" xfId="13942" xr:uid="{00000000-0005-0000-0000-00005D360000}"/>
    <cellStyle name="Euro 13" xfId="13943" xr:uid="{00000000-0005-0000-0000-00005E360000}"/>
    <cellStyle name="Euro 13 2" xfId="13944" xr:uid="{00000000-0005-0000-0000-00005F360000}"/>
    <cellStyle name="Euro 14" xfId="13945" xr:uid="{00000000-0005-0000-0000-000060360000}"/>
    <cellStyle name="Euro 14 2" xfId="13946" xr:uid="{00000000-0005-0000-0000-000061360000}"/>
    <cellStyle name="Euro 15" xfId="13947" xr:uid="{00000000-0005-0000-0000-000062360000}"/>
    <cellStyle name="Euro 15 2" xfId="13948" xr:uid="{00000000-0005-0000-0000-000063360000}"/>
    <cellStyle name="Euro 16" xfId="13949" xr:uid="{00000000-0005-0000-0000-000064360000}"/>
    <cellStyle name="Euro 16 2" xfId="13950" xr:uid="{00000000-0005-0000-0000-000065360000}"/>
    <cellStyle name="Euro 17" xfId="13951" xr:uid="{00000000-0005-0000-0000-000066360000}"/>
    <cellStyle name="Euro 17 2" xfId="13952" xr:uid="{00000000-0005-0000-0000-000067360000}"/>
    <cellStyle name="Euro 18" xfId="13953" xr:uid="{00000000-0005-0000-0000-000068360000}"/>
    <cellStyle name="Euro 2" xfId="13954" xr:uid="{00000000-0005-0000-0000-000069360000}"/>
    <cellStyle name="Euro 2 10" xfId="13955" xr:uid="{00000000-0005-0000-0000-00006A360000}"/>
    <cellStyle name="Euro 2 10 2" xfId="13956" xr:uid="{00000000-0005-0000-0000-00006B360000}"/>
    <cellStyle name="Euro 2 11" xfId="13957" xr:uid="{00000000-0005-0000-0000-00006C360000}"/>
    <cellStyle name="Euro 2 11 2" xfId="13958" xr:uid="{00000000-0005-0000-0000-00006D360000}"/>
    <cellStyle name="Euro 2 12" xfId="13959" xr:uid="{00000000-0005-0000-0000-00006E360000}"/>
    <cellStyle name="Euro 2 12 2" xfId="13960" xr:uid="{00000000-0005-0000-0000-00006F360000}"/>
    <cellStyle name="Euro 2 13" xfId="13961" xr:uid="{00000000-0005-0000-0000-000070360000}"/>
    <cellStyle name="Euro 2 13 2" xfId="13962" xr:uid="{00000000-0005-0000-0000-000071360000}"/>
    <cellStyle name="Euro 2 14" xfId="13963" xr:uid="{00000000-0005-0000-0000-000072360000}"/>
    <cellStyle name="Euro 2 2" xfId="13964" xr:uid="{00000000-0005-0000-0000-000073360000}"/>
    <cellStyle name="Euro 2 2 2" xfId="13965" xr:uid="{00000000-0005-0000-0000-000074360000}"/>
    <cellStyle name="Euro 2 3" xfId="13966" xr:uid="{00000000-0005-0000-0000-000075360000}"/>
    <cellStyle name="Euro 2 3 2" xfId="13967" xr:uid="{00000000-0005-0000-0000-000076360000}"/>
    <cellStyle name="Euro 2 4" xfId="13968" xr:uid="{00000000-0005-0000-0000-000077360000}"/>
    <cellStyle name="Euro 2 4 2" xfId="13969" xr:uid="{00000000-0005-0000-0000-000078360000}"/>
    <cellStyle name="Euro 2 5" xfId="13970" xr:uid="{00000000-0005-0000-0000-000079360000}"/>
    <cellStyle name="Euro 2 5 2" xfId="13971" xr:uid="{00000000-0005-0000-0000-00007A360000}"/>
    <cellStyle name="Euro 2 6" xfId="13972" xr:uid="{00000000-0005-0000-0000-00007B360000}"/>
    <cellStyle name="Euro 2 6 2" xfId="13973" xr:uid="{00000000-0005-0000-0000-00007C360000}"/>
    <cellStyle name="Euro 2 7" xfId="13974" xr:uid="{00000000-0005-0000-0000-00007D360000}"/>
    <cellStyle name="Euro 2 7 2" xfId="13975" xr:uid="{00000000-0005-0000-0000-00007E360000}"/>
    <cellStyle name="Euro 2 8" xfId="13976" xr:uid="{00000000-0005-0000-0000-00007F360000}"/>
    <cellStyle name="Euro 2 8 2" xfId="13977" xr:uid="{00000000-0005-0000-0000-000080360000}"/>
    <cellStyle name="Euro 2 9" xfId="13978" xr:uid="{00000000-0005-0000-0000-000081360000}"/>
    <cellStyle name="Euro 2 9 2" xfId="13979" xr:uid="{00000000-0005-0000-0000-000082360000}"/>
    <cellStyle name="Euro 3" xfId="13980" xr:uid="{00000000-0005-0000-0000-000083360000}"/>
    <cellStyle name="Euro 3 2" xfId="13981" xr:uid="{00000000-0005-0000-0000-000084360000}"/>
    <cellStyle name="Euro 4" xfId="13982" xr:uid="{00000000-0005-0000-0000-000085360000}"/>
    <cellStyle name="Euro 4 2" xfId="13983" xr:uid="{00000000-0005-0000-0000-000086360000}"/>
    <cellStyle name="Euro 5" xfId="13984" xr:uid="{00000000-0005-0000-0000-000087360000}"/>
    <cellStyle name="Euro 5 10" xfId="13985" xr:uid="{00000000-0005-0000-0000-000088360000}"/>
    <cellStyle name="Euro 5 10 2" xfId="13986" xr:uid="{00000000-0005-0000-0000-000089360000}"/>
    <cellStyle name="Euro 5 11" xfId="13987" xr:uid="{00000000-0005-0000-0000-00008A360000}"/>
    <cellStyle name="Euro 5 11 2" xfId="13988" xr:uid="{00000000-0005-0000-0000-00008B360000}"/>
    <cellStyle name="Euro 5 12" xfId="13989" xr:uid="{00000000-0005-0000-0000-00008C360000}"/>
    <cellStyle name="Euro 5 12 2" xfId="13990" xr:uid="{00000000-0005-0000-0000-00008D360000}"/>
    <cellStyle name="Euro 5 13" xfId="13991" xr:uid="{00000000-0005-0000-0000-00008E360000}"/>
    <cellStyle name="Euro 5 2" xfId="13992" xr:uid="{00000000-0005-0000-0000-00008F360000}"/>
    <cellStyle name="Euro 5 2 2" xfId="13993" xr:uid="{00000000-0005-0000-0000-000090360000}"/>
    <cellStyle name="Euro 5 3" xfId="13994" xr:uid="{00000000-0005-0000-0000-000091360000}"/>
    <cellStyle name="Euro 5 3 2" xfId="13995" xr:uid="{00000000-0005-0000-0000-000092360000}"/>
    <cellStyle name="Euro 5 4" xfId="13996" xr:uid="{00000000-0005-0000-0000-000093360000}"/>
    <cellStyle name="Euro 5 4 2" xfId="13997" xr:uid="{00000000-0005-0000-0000-000094360000}"/>
    <cellStyle name="Euro 5 5" xfId="13998" xr:uid="{00000000-0005-0000-0000-000095360000}"/>
    <cellStyle name="Euro 5 5 2" xfId="13999" xr:uid="{00000000-0005-0000-0000-000096360000}"/>
    <cellStyle name="Euro 5 6" xfId="14000" xr:uid="{00000000-0005-0000-0000-000097360000}"/>
    <cellStyle name="Euro 5 6 2" xfId="14001" xr:uid="{00000000-0005-0000-0000-000098360000}"/>
    <cellStyle name="Euro 5 7" xfId="14002" xr:uid="{00000000-0005-0000-0000-000099360000}"/>
    <cellStyle name="Euro 5 7 2" xfId="14003" xr:uid="{00000000-0005-0000-0000-00009A360000}"/>
    <cellStyle name="Euro 5 8" xfId="14004" xr:uid="{00000000-0005-0000-0000-00009B360000}"/>
    <cellStyle name="Euro 5 8 2" xfId="14005" xr:uid="{00000000-0005-0000-0000-00009C360000}"/>
    <cellStyle name="Euro 5 9" xfId="14006" xr:uid="{00000000-0005-0000-0000-00009D360000}"/>
    <cellStyle name="Euro 5 9 2" xfId="14007" xr:uid="{00000000-0005-0000-0000-00009E360000}"/>
    <cellStyle name="Euro 6" xfId="14008" xr:uid="{00000000-0005-0000-0000-00009F360000}"/>
    <cellStyle name="Euro 6 2" xfId="14009" xr:uid="{00000000-0005-0000-0000-0000A0360000}"/>
    <cellStyle name="Euro 7" xfId="14010" xr:uid="{00000000-0005-0000-0000-0000A1360000}"/>
    <cellStyle name="Euro 7 2" xfId="14011" xr:uid="{00000000-0005-0000-0000-0000A2360000}"/>
    <cellStyle name="Euro 8" xfId="14012" xr:uid="{00000000-0005-0000-0000-0000A3360000}"/>
    <cellStyle name="Euro 8 2" xfId="14013" xr:uid="{00000000-0005-0000-0000-0000A4360000}"/>
    <cellStyle name="Euro 8 2 2" xfId="14014" xr:uid="{00000000-0005-0000-0000-0000A5360000}"/>
    <cellStyle name="Euro 8 3" xfId="14015" xr:uid="{00000000-0005-0000-0000-0000A6360000}"/>
    <cellStyle name="Euro 9" xfId="14016" xr:uid="{00000000-0005-0000-0000-0000A7360000}"/>
    <cellStyle name="Euro 9 2" xfId="14017" xr:uid="{00000000-0005-0000-0000-0000A8360000}"/>
    <cellStyle name="Euro_wimax" xfId="14018" xr:uid="{00000000-0005-0000-0000-0000A9360000}"/>
    <cellStyle name="Excel Built-in Good" xfId="14019" xr:uid="{00000000-0005-0000-0000-0000AA360000}"/>
    <cellStyle name="Excel Built-in Good 2" xfId="14020" xr:uid="{00000000-0005-0000-0000-0000AB360000}"/>
    <cellStyle name="Excel Built-in Normal" xfId="14021" xr:uid="{00000000-0005-0000-0000-0000AC360000}"/>
    <cellStyle name="Excel Built-in Normal 2" xfId="14022" xr:uid="{00000000-0005-0000-0000-0000AD360000}"/>
    <cellStyle name="Excel Built-in Normal 3" xfId="14023" xr:uid="{00000000-0005-0000-0000-0000AE360000}"/>
    <cellStyle name="Explanatory Text 10" xfId="14024" xr:uid="{00000000-0005-0000-0000-0000AF360000}"/>
    <cellStyle name="Explanatory Text 10 2" xfId="14025" xr:uid="{00000000-0005-0000-0000-0000B0360000}"/>
    <cellStyle name="Explanatory Text 11" xfId="14026" xr:uid="{00000000-0005-0000-0000-0000B1360000}"/>
    <cellStyle name="Explanatory Text 11 2" xfId="14027" xr:uid="{00000000-0005-0000-0000-0000B2360000}"/>
    <cellStyle name="Explanatory Text 12" xfId="14028" xr:uid="{00000000-0005-0000-0000-0000B3360000}"/>
    <cellStyle name="Explanatory Text 12 2" xfId="14029" xr:uid="{00000000-0005-0000-0000-0000B4360000}"/>
    <cellStyle name="Explanatory Text 13" xfId="14030" xr:uid="{00000000-0005-0000-0000-0000B5360000}"/>
    <cellStyle name="Explanatory Text 13 2" xfId="14031" xr:uid="{00000000-0005-0000-0000-0000B6360000}"/>
    <cellStyle name="Explanatory Text 14" xfId="14032" xr:uid="{00000000-0005-0000-0000-0000B7360000}"/>
    <cellStyle name="Explanatory Text 14 2" xfId="14033" xr:uid="{00000000-0005-0000-0000-0000B8360000}"/>
    <cellStyle name="Explanatory Text 15" xfId="14034" xr:uid="{00000000-0005-0000-0000-0000B9360000}"/>
    <cellStyle name="Explanatory Text 15 2" xfId="14035" xr:uid="{00000000-0005-0000-0000-0000BA360000}"/>
    <cellStyle name="Explanatory Text 16" xfId="14036" xr:uid="{00000000-0005-0000-0000-0000BB360000}"/>
    <cellStyle name="Explanatory Text 16 2" xfId="14037" xr:uid="{00000000-0005-0000-0000-0000BC360000}"/>
    <cellStyle name="Explanatory Text 17" xfId="14038" xr:uid="{00000000-0005-0000-0000-0000BD360000}"/>
    <cellStyle name="Explanatory Text 17 2" xfId="14039" xr:uid="{00000000-0005-0000-0000-0000BE360000}"/>
    <cellStyle name="Explanatory Text 18" xfId="14040" xr:uid="{00000000-0005-0000-0000-0000BF360000}"/>
    <cellStyle name="Explanatory Text 18 2" xfId="14041" xr:uid="{00000000-0005-0000-0000-0000C0360000}"/>
    <cellStyle name="Explanatory Text 19" xfId="14042" xr:uid="{00000000-0005-0000-0000-0000C1360000}"/>
    <cellStyle name="Explanatory Text 19 2" xfId="14043" xr:uid="{00000000-0005-0000-0000-0000C2360000}"/>
    <cellStyle name="Explanatory Text 2" xfId="14044" xr:uid="{00000000-0005-0000-0000-0000C3360000}"/>
    <cellStyle name="Explanatory Text 2 10" xfId="14045" xr:uid="{00000000-0005-0000-0000-0000C4360000}"/>
    <cellStyle name="Explanatory Text 2 10 2" xfId="14046" xr:uid="{00000000-0005-0000-0000-0000C5360000}"/>
    <cellStyle name="Explanatory Text 2 11" xfId="14047" xr:uid="{00000000-0005-0000-0000-0000C6360000}"/>
    <cellStyle name="Explanatory Text 2 11 2" xfId="14048" xr:uid="{00000000-0005-0000-0000-0000C7360000}"/>
    <cellStyle name="Explanatory Text 2 12" xfId="14049" xr:uid="{00000000-0005-0000-0000-0000C8360000}"/>
    <cellStyle name="Explanatory Text 2 12 2" xfId="14050" xr:uid="{00000000-0005-0000-0000-0000C9360000}"/>
    <cellStyle name="Explanatory Text 2 13" xfId="14051" xr:uid="{00000000-0005-0000-0000-0000CA360000}"/>
    <cellStyle name="Explanatory Text 2 13 2" xfId="14052" xr:uid="{00000000-0005-0000-0000-0000CB360000}"/>
    <cellStyle name="Explanatory Text 2 14" xfId="14053" xr:uid="{00000000-0005-0000-0000-0000CC360000}"/>
    <cellStyle name="Explanatory Text 2 2" xfId="14054" xr:uid="{00000000-0005-0000-0000-0000CD360000}"/>
    <cellStyle name="Explanatory Text 2 2 2" xfId="14055" xr:uid="{00000000-0005-0000-0000-0000CE360000}"/>
    <cellStyle name="Explanatory Text 2 3" xfId="14056" xr:uid="{00000000-0005-0000-0000-0000CF360000}"/>
    <cellStyle name="Explanatory Text 2 3 2" xfId="14057" xr:uid="{00000000-0005-0000-0000-0000D0360000}"/>
    <cellStyle name="Explanatory Text 2 4" xfId="14058" xr:uid="{00000000-0005-0000-0000-0000D1360000}"/>
    <cellStyle name="Explanatory Text 2 4 2" xfId="14059" xr:uid="{00000000-0005-0000-0000-0000D2360000}"/>
    <cellStyle name="Explanatory Text 2 5" xfId="14060" xr:uid="{00000000-0005-0000-0000-0000D3360000}"/>
    <cellStyle name="Explanatory Text 2 5 2" xfId="14061" xr:uid="{00000000-0005-0000-0000-0000D4360000}"/>
    <cellStyle name="Explanatory Text 2 6" xfId="14062" xr:uid="{00000000-0005-0000-0000-0000D5360000}"/>
    <cellStyle name="Explanatory Text 2 6 2" xfId="14063" xr:uid="{00000000-0005-0000-0000-0000D6360000}"/>
    <cellStyle name="Explanatory Text 2 7" xfId="14064" xr:uid="{00000000-0005-0000-0000-0000D7360000}"/>
    <cellStyle name="Explanatory Text 2 7 2" xfId="14065" xr:uid="{00000000-0005-0000-0000-0000D8360000}"/>
    <cellStyle name="Explanatory Text 2 8" xfId="14066" xr:uid="{00000000-0005-0000-0000-0000D9360000}"/>
    <cellStyle name="Explanatory Text 2 8 2" xfId="14067" xr:uid="{00000000-0005-0000-0000-0000DA360000}"/>
    <cellStyle name="Explanatory Text 2 9" xfId="14068" xr:uid="{00000000-0005-0000-0000-0000DB360000}"/>
    <cellStyle name="Explanatory Text 2 9 2" xfId="14069" xr:uid="{00000000-0005-0000-0000-0000DC360000}"/>
    <cellStyle name="Explanatory Text 2_wimax" xfId="14070" xr:uid="{00000000-0005-0000-0000-0000DD360000}"/>
    <cellStyle name="Explanatory Text 20" xfId="14071" xr:uid="{00000000-0005-0000-0000-0000DE360000}"/>
    <cellStyle name="Explanatory Text 20 2" xfId="14072" xr:uid="{00000000-0005-0000-0000-0000DF360000}"/>
    <cellStyle name="Explanatory Text 21" xfId="14073" xr:uid="{00000000-0005-0000-0000-0000E0360000}"/>
    <cellStyle name="Explanatory Text 21 2" xfId="14074" xr:uid="{00000000-0005-0000-0000-0000E1360000}"/>
    <cellStyle name="Explanatory Text 22" xfId="14075" xr:uid="{00000000-0005-0000-0000-0000E2360000}"/>
    <cellStyle name="Explanatory Text 22 2" xfId="14076" xr:uid="{00000000-0005-0000-0000-0000E3360000}"/>
    <cellStyle name="Explanatory Text 23" xfId="14077" xr:uid="{00000000-0005-0000-0000-0000E4360000}"/>
    <cellStyle name="Explanatory Text 23 2" xfId="14078" xr:uid="{00000000-0005-0000-0000-0000E5360000}"/>
    <cellStyle name="Explanatory Text 24" xfId="14079" xr:uid="{00000000-0005-0000-0000-0000E6360000}"/>
    <cellStyle name="Explanatory Text 24 2" xfId="14080" xr:uid="{00000000-0005-0000-0000-0000E7360000}"/>
    <cellStyle name="Explanatory Text 25" xfId="14081" xr:uid="{00000000-0005-0000-0000-0000E8360000}"/>
    <cellStyle name="Explanatory Text 25 2" xfId="14082" xr:uid="{00000000-0005-0000-0000-0000E9360000}"/>
    <cellStyle name="Explanatory Text 26" xfId="14083" xr:uid="{00000000-0005-0000-0000-0000EA360000}"/>
    <cellStyle name="Explanatory Text 26 2" xfId="14084" xr:uid="{00000000-0005-0000-0000-0000EB360000}"/>
    <cellStyle name="Explanatory Text 27" xfId="14085" xr:uid="{00000000-0005-0000-0000-0000EC360000}"/>
    <cellStyle name="Explanatory Text 27 2" xfId="14086" xr:uid="{00000000-0005-0000-0000-0000ED360000}"/>
    <cellStyle name="Explanatory Text 27 2 2" xfId="14087" xr:uid="{00000000-0005-0000-0000-0000EE360000}"/>
    <cellStyle name="Explanatory Text 27 3" xfId="14088" xr:uid="{00000000-0005-0000-0000-0000EF360000}"/>
    <cellStyle name="Explanatory Text 28" xfId="14089" xr:uid="{00000000-0005-0000-0000-0000F0360000}"/>
    <cellStyle name="Explanatory Text 28 2" xfId="14090" xr:uid="{00000000-0005-0000-0000-0000F1360000}"/>
    <cellStyle name="Explanatory Text 29" xfId="14091" xr:uid="{00000000-0005-0000-0000-0000F2360000}"/>
    <cellStyle name="Explanatory Text 29 2" xfId="14092" xr:uid="{00000000-0005-0000-0000-0000F3360000}"/>
    <cellStyle name="Explanatory Text 3" xfId="14093" xr:uid="{00000000-0005-0000-0000-0000F4360000}"/>
    <cellStyle name="Explanatory Text 3 10" xfId="14094" xr:uid="{00000000-0005-0000-0000-0000F5360000}"/>
    <cellStyle name="Explanatory Text 3 10 2" xfId="14095" xr:uid="{00000000-0005-0000-0000-0000F6360000}"/>
    <cellStyle name="Explanatory Text 3 11" xfId="14096" xr:uid="{00000000-0005-0000-0000-0000F7360000}"/>
    <cellStyle name="Explanatory Text 3 11 2" xfId="14097" xr:uid="{00000000-0005-0000-0000-0000F8360000}"/>
    <cellStyle name="Explanatory Text 3 12" xfId="14098" xr:uid="{00000000-0005-0000-0000-0000F9360000}"/>
    <cellStyle name="Explanatory Text 3 12 2" xfId="14099" xr:uid="{00000000-0005-0000-0000-0000FA360000}"/>
    <cellStyle name="Explanatory Text 3 13" xfId="14100" xr:uid="{00000000-0005-0000-0000-0000FB360000}"/>
    <cellStyle name="Explanatory Text 3 13 2" xfId="14101" xr:uid="{00000000-0005-0000-0000-0000FC360000}"/>
    <cellStyle name="Explanatory Text 3 14" xfId="14102" xr:uid="{00000000-0005-0000-0000-0000FD360000}"/>
    <cellStyle name="Explanatory Text 3 2" xfId="14103" xr:uid="{00000000-0005-0000-0000-0000FE360000}"/>
    <cellStyle name="Explanatory Text 3 2 2" xfId="14104" xr:uid="{00000000-0005-0000-0000-0000FF360000}"/>
    <cellStyle name="Explanatory Text 3 3" xfId="14105" xr:uid="{00000000-0005-0000-0000-000000370000}"/>
    <cellStyle name="Explanatory Text 3 3 2" xfId="14106" xr:uid="{00000000-0005-0000-0000-000001370000}"/>
    <cellStyle name="Explanatory Text 3 4" xfId="14107" xr:uid="{00000000-0005-0000-0000-000002370000}"/>
    <cellStyle name="Explanatory Text 3 4 2" xfId="14108" xr:uid="{00000000-0005-0000-0000-000003370000}"/>
    <cellStyle name="Explanatory Text 3 5" xfId="14109" xr:uid="{00000000-0005-0000-0000-000004370000}"/>
    <cellStyle name="Explanatory Text 3 5 2" xfId="14110" xr:uid="{00000000-0005-0000-0000-000005370000}"/>
    <cellStyle name="Explanatory Text 3 6" xfId="14111" xr:uid="{00000000-0005-0000-0000-000006370000}"/>
    <cellStyle name="Explanatory Text 3 6 2" xfId="14112" xr:uid="{00000000-0005-0000-0000-000007370000}"/>
    <cellStyle name="Explanatory Text 3 7" xfId="14113" xr:uid="{00000000-0005-0000-0000-000008370000}"/>
    <cellStyle name="Explanatory Text 3 7 2" xfId="14114" xr:uid="{00000000-0005-0000-0000-000009370000}"/>
    <cellStyle name="Explanatory Text 3 8" xfId="14115" xr:uid="{00000000-0005-0000-0000-00000A370000}"/>
    <cellStyle name="Explanatory Text 3 8 2" xfId="14116" xr:uid="{00000000-0005-0000-0000-00000B370000}"/>
    <cellStyle name="Explanatory Text 3 9" xfId="14117" xr:uid="{00000000-0005-0000-0000-00000C370000}"/>
    <cellStyle name="Explanatory Text 3 9 2" xfId="14118" xr:uid="{00000000-0005-0000-0000-00000D370000}"/>
    <cellStyle name="Explanatory Text 3_wimax" xfId="14119" xr:uid="{00000000-0005-0000-0000-00000E370000}"/>
    <cellStyle name="Explanatory Text 30" xfId="14120" xr:uid="{00000000-0005-0000-0000-00000F370000}"/>
    <cellStyle name="Explanatory Text 30 2" xfId="14121" xr:uid="{00000000-0005-0000-0000-000010370000}"/>
    <cellStyle name="Explanatory Text 31" xfId="14122" xr:uid="{00000000-0005-0000-0000-000011370000}"/>
    <cellStyle name="Explanatory Text 31 2" xfId="14123" xr:uid="{00000000-0005-0000-0000-000012370000}"/>
    <cellStyle name="Explanatory Text 32" xfId="14124" xr:uid="{00000000-0005-0000-0000-000013370000}"/>
    <cellStyle name="Explanatory Text 32 2" xfId="14125" xr:uid="{00000000-0005-0000-0000-000014370000}"/>
    <cellStyle name="Explanatory Text 33" xfId="14126" xr:uid="{00000000-0005-0000-0000-000015370000}"/>
    <cellStyle name="Explanatory Text 33 2" xfId="14127" xr:uid="{00000000-0005-0000-0000-000016370000}"/>
    <cellStyle name="Explanatory Text 34" xfId="14128" xr:uid="{00000000-0005-0000-0000-000017370000}"/>
    <cellStyle name="Explanatory Text 34 2" xfId="14129" xr:uid="{00000000-0005-0000-0000-000018370000}"/>
    <cellStyle name="Explanatory Text 4" xfId="14130" xr:uid="{00000000-0005-0000-0000-000019370000}"/>
    <cellStyle name="Explanatory Text 4 10" xfId="14131" xr:uid="{00000000-0005-0000-0000-00001A370000}"/>
    <cellStyle name="Explanatory Text 4 10 2" xfId="14132" xr:uid="{00000000-0005-0000-0000-00001B370000}"/>
    <cellStyle name="Explanatory Text 4 11" xfId="14133" xr:uid="{00000000-0005-0000-0000-00001C370000}"/>
    <cellStyle name="Explanatory Text 4 11 2" xfId="14134" xr:uid="{00000000-0005-0000-0000-00001D370000}"/>
    <cellStyle name="Explanatory Text 4 12" xfId="14135" xr:uid="{00000000-0005-0000-0000-00001E370000}"/>
    <cellStyle name="Explanatory Text 4 12 2" xfId="14136" xr:uid="{00000000-0005-0000-0000-00001F370000}"/>
    <cellStyle name="Explanatory Text 4 13" xfId="14137" xr:uid="{00000000-0005-0000-0000-000020370000}"/>
    <cellStyle name="Explanatory Text 4 13 2" xfId="14138" xr:uid="{00000000-0005-0000-0000-000021370000}"/>
    <cellStyle name="Explanatory Text 4 14" xfId="14139" xr:uid="{00000000-0005-0000-0000-000022370000}"/>
    <cellStyle name="Explanatory Text 4 2" xfId="14140" xr:uid="{00000000-0005-0000-0000-000023370000}"/>
    <cellStyle name="Explanatory Text 4 2 2" xfId="14141" xr:uid="{00000000-0005-0000-0000-000024370000}"/>
    <cellStyle name="Explanatory Text 4 3" xfId="14142" xr:uid="{00000000-0005-0000-0000-000025370000}"/>
    <cellStyle name="Explanatory Text 4 3 2" xfId="14143" xr:uid="{00000000-0005-0000-0000-000026370000}"/>
    <cellStyle name="Explanatory Text 4 4" xfId="14144" xr:uid="{00000000-0005-0000-0000-000027370000}"/>
    <cellStyle name="Explanatory Text 4 4 2" xfId="14145" xr:uid="{00000000-0005-0000-0000-000028370000}"/>
    <cellStyle name="Explanatory Text 4 5" xfId="14146" xr:uid="{00000000-0005-0000-0000-000029370000}"/>
    <cellStyle name="Explanatory Text 4 5 2" xfId="14147" xr:uid="{00000000-0005-0000-0000-00002A370000}"/>
    <cellStyle name="Explanatory Text 4 6" xfId="14148" xr:uid="{00000000-0005-0000-0000-00002B370000}"/>
    <cellStyle name="Explanatory Text 4 6 2" xfId="14149" xr:uid="{00000000-0005-0000-0000-00002C370000}"/>
    <cellStyle name="Explanatory Text 4 7" xfId="14150" xr:uid="{00000000-0005-0000-0000-00002D370000}"/>
    <cellStyle name="Explanatory Text 4 7 2" xfId="14151" xr:uid="{00000000-0005-0000-0000-00002E370000}"/>
    <cellStyle name="Explanatory Text 4 8" xfId="14152" xr:uid="{00000000-0005-0000-0000-00002F370000}"/>
    <cellStyle name="Explanatory Text 4 8 2" xfId="14153" xr:uid="{00000000-0005-0000-0000-000030370000}"/>
    <cellStyle name="Explanatory Text 4 9" xfId="14154" xr:uid="{00000000-0005-0000-0000-000031370000}"/>
    <cellStyle name="Explanatory Text 4 9 2" xfId="14155" xr:uid="{00000000-0005-0000-0000-000032370000}"/>
    <cellStyle name="Explanatory Text 4_wimax" xfId="14156" xr:uid="{00000000-0005-0000-0000-000033370000}"/>
    <cellStyle name="Explanatory Text 5" xfId="14157" xr:uid="{00000000-0005-0000-0000-000034370000}"/>
    <cellStyle name="Explanatory Text 5 10" xfId="14158" xr:uid="{00000000-0005-0000-0000-000035370000}"/>
    <cellStyle name="Explanatory Text 5 10 2" xfId="14159" xr:uid="{00000000-0005-0000-0000-000036370000}"/>
    <cellStyle name="Explanatory Text 5 11" xfId="14160" xr:uid="{00000000-0005-0000-0000-000037370000}"/>
    <cellStyle name="Explanatory Text 5 11 2" xfId="14161" xr:uid="{00000000-0005-0000-0000-000038370000}"/>
    <cellStyle name="Explanatory Text 5 12" xfId="14162" xr:uid="{00000000-0005-0000-0000-000039370000}"/>
    <cellStyle name="Explanatory Text 5 12 2" xfId="14163" xr:uid="{00000000-0005-0000-0000-00003A370000}"/>
    <cellStyle name="Explanatory Text 5 13" xfId="14164" xr:uid="{00000000-0005-0000-0000-00003B370000}"/>
    <cellStyle name="Explanatory Text 5 13 2" xfId="14165" xr:uid="{00000000-0005-0000-0000-00003C370000}"/>
    <cellStyle name="Explanatory Text 5 14" xfId="14166" xr:uid="{00000000-0005-0000-0000-00003D370000}"/>
    <cellStyle name="Explanatory Text 5 2" xfId="14167" xr:uid="{00000000-0005-0000-0000-00003E370000}"/>
    <cellStyle name="Explanatory Text 5 2 2" xfId="14168" xr:uid="{00000000-0005-0000-0000-00003F370000}"/>
    <cellStyle name="Explanatory Text 5 3" xfId="14169" xr:uid="{00000000-0005-0000-0000-000040370000}"/>
    <cellStyle name="Explanatory Text 5 3 2" xfId="14170" xr:uid="{00000000-0005-0000-0000-000041370000}"/>
    <cellStyle name="Explanatory Text 5 4" xfId="14171" xr:uid="{00000000-0005-0000-0000-000042370000}"/>
    <cellStyle name="Explanatory Text 5 4 2" xfId="14172" xr:uid="{00000000-0005-0000-0000-000043370000}"/>
    <cellStyle name="Explanatory Text 5 5" xfId="14173" xr:uid="{00000000-0005-0000-0000-000044370000}"/>
    <cellStyle name="Explanatory Text 5 5 2" xfId="14174" xr:uid="{00000000-0005-0000-0000-000045370000}"/>
    <cellStyle name="Explanatory Text 5 6" xfId="14175" xr:uid="{00000000-0005-0000-0000-000046370000}"/>
    <cellStyle name="Explanatory Text 5 6 2" xfId="14176" xr:uid="{00000000-0005-0000-0000-000047370000}"/>
    <cellStyle name="Explanatory Text 5 7" xfId="14177" xr:uid="{00000000-0005-0000-0000-000048370000}"/>
    <cellStyle name="Explanatory Text 5 7 2" xfId="14178" xr:uid="{00000000-0005-0000-0000-000049370000}"/>
    <cellStyle name="Explanatory Text 5 8" xfId="14179" xr:uid="{00000000-0005-0000-0000-00004A370000}"/>
    <cellStyle name="Explanatory Text 5 8 2" xfId="14180" xr:uid="{00000000-0005-0000-0000-00004B370000}"/>
    <cellStyle name="Explanatory Text 5 9" xfId="14181" xr:uid="{00000000-0005-0000-0000-00004C370000}"/>
    <cellStyle name="Explanatory Text 5 9 2" xfId="14182" xr:uid="{00000000-0005-0000-0000-00004D370000}"/>
    <cellStyle name="Explanatory Text 5_wimax" xfId="14183" xr:uid="{00000000-0005-0000-0000-00004E370000}"/>
    <cellStyle name="Explanatory Text 6" xfId="14184" xr:uid="{00000000-0005-0000-0000-00004F370000}"/>
    <cellStyle name="Explanatory Text 6 10" xfId="14185" xr:uid="{00000000-0005-0000-0000-000050370000}"/>
    <cellStyle name="Explanatory Text 6 10 2" xfId="14186" xr:uid="{00000000-0005-0000-0000-000051370000}"/>
    <cellStyle name="Explanatory Text 6 11" xfId="14187" xr:uid="{00000000-0005-0000-0000-000052370000}"/>
    <cellStyle name="Explanatory Text 6 11 2" xfId="14188" xr:uid="{00000000-0005-0000-0000-000053370000}"/>
    <cellStyle name="Explanatory Text 6 12" xfId="14189" xr:uid="{00000000-0005-0000-0000-000054370000}"/>
    <cellStyle name="Explanatory Text 6 12 2" xfId="14190" xr:uid="{00000000-0005-0000-0000-000055370000}"/>
    <cellStyle name="Explanatory Text 6 13" xfId="14191" xr:uid="{00000000-0005-0000-0000-000056370000}"/>
    <cellStyle name="Explanatory Text 6 13 2" xfId="14192" xr:uid="{00000000-0005-0000-0000-000057370000}"/>
    <cellStyle name="Explanatory Text 6 14" xfId="14193" xr:uid="{00000000-0005-0000-0000-000058370000}"/>
    <cellStyle name="Explanatory Text 6 2" xfId="14194" xr:uid="{00000000-0005-0000-0000-000059370000}"/>
    <cellStyle name="Explanatory Text 6 2 2" xfId="14195" xr:uid="{00000000-0005-0000-0000-00005A370000}"/>
    <cellStyle name="Explanatory Text 6 3" xfId="14196" xr:uid="{00000000-0005-0000-0000-00005B370000}"/>
    <cellStyle name="Explanatory Text 6 3 2" xfId="14197" xr:uid="{00000000-0005-0000-0000-00005C370000}"/>
    <cellStyle name="Explanatory Text 6 4" xfId="14198" xr:uid="{00000000-0005-0000-0000-00005D370000}"/>
    <cellStyle name="Explanatory Text 6 4 2" xfId="14199" xr:uid="{00000000-0005-0000-0000-00005E370000}"/>
    <cellStyle name="Explanatory Text 6 5" xfId="14200" xr:uid="{00000000-0005-0000-0000-00005F370000}"/>
    <cellStyle name="Explanatory Text 6 5 2" xfId="14201" xr:uid="{00000000-0005-0000-0000-000060370000}"/>
    <cellStyle name="Explanatory Text 6 6" xfId="14202" xr:uid="{00000000-0005-0000-0000-000061370000}"/>
    <cellStyle name="Explanatory Text 6 6 2" xfId="14203" xr:uid="{00000000-0005-0000-0000-000062370000}"/>
    <cellStyle name="Explanatory Text 6 7" xfId="14204" xr:uid="{00000000-0005-0000-0000-000063370000}"/>
    <cellStyle name="Explanatory Text 6 7 2" xfId="14205" xr:uid="{00000000-0005-0000-0000-000064370000}"/>
    <cellStyle name="Explanatory Text 6 8" xfId="14206" xr:uid="{00000000-0005-0000-0000-000065370000}"/>
    <cellStyle name="Explanatory Text 6 8 2" xfId="14207" xr:uid="{00000000-0005-0000-0000-000066370000}"/>
    <cellStyle name="Explanatory Text 6 9" xfId="14208" xr:uid="{00000000-0005-0000-0000-000067370000}"/>
    <cellStyle name="Explanatory Text 6 9 2" xfId="14209" xr:uid="{00000000-0005-0000-0000-000068370000}"/>
    <cellStyle name="Explanatory Text 7" xfId="14210" xr:uid="{00000000-0005-0000-0000-000069370000}"/>
    <cellStyle name="Explanatory Text 7 10" xfId="14211" xr:uid="{00000000-0005-0000-0000-00006A370000}"/>
    <cellStyle name="Explanatory Text 7 10 2" xfId="14212" xr:uid="{00000000-0005-0000-0000-00006B370000}"/>
    <cellStyle name="Explanatory Text 7 11" xfId="14213" xr:uid="{00000000-0005-0000-0000-00006C370000}"/>
    <cellStyle name="Explanatory Text 7 11 2" xfId="14214" xr:uid="{00000000-0005-0000-0000-00006D370000}"/>
    <cellStyle name="Explanatory Text 7 12" xfId="14215" xr:uid="{00000000-0005-0000-0000-00006E370000}"/>
    <cellStyle name="Explanatory Text 7 12 2" xfId="14216" xr:uid="{00000000-0005-0000-0000-00006F370000}"/>
    <cellStyle name="Explanatory Text 7 13" xfId="14217" xr:uid="{00000000-0005-0000-0000-000070370000}"/>
    <cellStyle name="Explanatory Text 7 13 2" xfId="14218" xr:uid="{00000000-0005-0000-0000-000071370000}"/>
    <cellStyle name="Explanatory Text 7 14" xfId="14219" xr:uid="{00000000-0005-0000-0000-000072370000}"/>
    <cellStyle name="Explanatory Text 7 2" xfId="14220" xr:uid="{00000000-0005-0000-0000-000073370000}"/>
    <cellStyle name="Explanatory Text 7 2 2" xfId="14221" xr:uid="{00000000-0005-0000-0000-000074370000}"/>
    <cellStyle name="Explanatory Text 7 3" xfId="14222" xr:uid="{00000000-0005-0000-0000-000075370000}"/>
    <cellStyle name="Explanatory Text 7 3 2" xfId="14223" xr:uid="{00000000-0005-0000-0000-000076370000}"/>
    <cellStyle name="Explanatory Text 7 4" xfId="14224" xr:uid="{00000000-0005-0000-0000-000077370000}"/>
    <cellStyle name="Explanatory Text 7 4 2" xfId="14225" xr:uid="{00000000-0005-0000-0000-000078370000}"/>
    <cellStyle name="Explanatory Text 7 5" xfId="14226" xr:uid="{00000000-0005-0000-0000-000079370000}"/>
    <cellStyle name="Explanatory Text 7 5 2" xfId="14227" xr:uid="{00000000-0005-0000-0000-00007A370000}"/>
    <cellStyle name="Explanatory Text 7 6" xfId="14228" xr:uid="{00000000-0005-0000-0000-00007B370000}"/>
    <cellStyle name="Explanatory Text 7 6 2" xfId="14229" xr:uid="{00000000-0005-0000-0000-00007C370000}"/>
    <cellStyle name="Explanatory Text 7 7" xfId="14230" xr:uid="{00000000-0005-0000-0000-00007D370000}"/>
    <cellStyle name="Explanatory Text 7 7 2" xfId="14231" xr:uid="{00000000-0005-0000-0000-00007E370000}"/>
    <cellStyle name="Explanatory Text 7 8" xfId="14232" xr:uid="{00000000-0005-0000-0000-00007F370000}"/>
    <cellStyle name="Explanatory Text 7 8 2" xfId="14233" xr:uid="{00000000-0005-0000-0000-000080370000}"/>
    <cellStyle name="Explanatory Text 7 9" xfId="14234" xr:uid="{00000000-0005-0000-0000-000081370000}"/>
    <cellStyle name="Explanatory Text 7 9 2" xfId="14235" xr:uid="{00000000-0005-0000-0000-000082370000}"/>
    <cellStyle name="Explanatory Text 8" xfId="14236" xr:uid="{00000000-0005-0000-0000-000083370000}"/>
    <cellStyle name="Explanatory Text 8 2" xfId="14237" xr:uid="{00000000-0005-0000-0000-000084370000}"/>
    <cellStyle name="Explanatory Text 9" xfId="14238" xr:uid="{00000000-0005-0000-0000-000085370000}"/>
    <cellStyle name="Explanatory Text 9 2" xfId="14239" xr:uid="{00000000-0005-0000-0000-000086370000}"/>
    <cellStyle name="F2" xfId="14240" xr:uid="{00000000-0005-0000-0000-000087370000}"/>
    <cellStyle name="F2 2" xfId="14241" xr:uid="{00000000-0005-0000-0000-000088370000}"/>
    <cellStyle name="F2 3" xfId="14242" xr:uid="{00000000-0005-0000-0000-000089370000}"/>
    <cellStyle name="F2 4" xfId="14243" xr:uid="{00000000-0005-0000-0000-00008A370000}"/>
    <cellStyle name="F3" xfId="14244" xr:uid="{00000000-0005-0000-0000-00008B370000}"/>
    <cellStyle name="F3 2" xfId="14245" xr:uid="{00000000-0005-0000-0000-00008C370000}"/>
    <cellStyle name="F3 3" xfId="14246" xr:uid="{00000000-0005-0000-0000-00008D370000}"/>
    <cellStyle name="F3 4" xfId="14247" xr:uid="{00000000-0005-0000-0000-00008E370000}"/>
    <cellStyle name="F4" xfId="14248" xr:uid="{00000000-0005-0000-0000-00008F370000}"/>
    <cellStyle name="F4 2" xfId="14249" xr:uid="{00000000-0005-0000-0000-000090370000}"/>
    <cellStyle name="F4 3" xfId="14250" xr:uid="{00000000-0005-0000-0000-000091370000}"/>
    <cellStyle name="F4 4" xfId="14251" xr:uid="{00000000-0005-0000-0000-000092370000}"/>
    <cellStyle name="F5" xfId="14252" xr:uid="{00000000-0005-0000-0000-000093370000}"/>
    <cellStyle name="F5 2" xfId="14253" xr:uid="{00000000-0005-0000-0000-000094370000}"/>
    <cellStyle name="F5 3" xfId="14254" xr:uid="{00000000-0005-0000-0000-000095370000}"/>
    <cellStyle name="F5 4" xfId="14255" xr:uid="{00000000-0005-0000-0000-000096370000}"/>
    <cellStyle name="F6" xfId="14256" xr:uid="{00000000-0005-0000-0000-000097370000}"/>
    <cellStyle name="F6 2" xfId="14257" xr:uid="{00000000-0005-0000-0000-000098370000}"/>
    <cellStyle name="F6 3" xfId="14258" xr:uid="{00000000-0005-0000-0000-000099370000}"/>
    <cellStyle name="F6 4" xfId="14259" xr:uid="{00000000-0005-0000-0000-00009A370000}"/>
    <cellStyle name="F7" xfId="14260" xr:uid="{00000000-0005-0000-0000-00009B370000}"/>
    <cellStyle name="F7 2" xfId="14261" xr:uid="{00000000-0005-0000-0000-00009C370000}"/>
    <cellStyle name="F7 3" xfId="14262" xr:uid="{00000000-0005-0000-0000-00009D370000}"/>
    <cellStyle name="F7 4" xfId="14263" xr:uid="{00000000-0005-0000-0000-00009E370000}"/>
    <cellStyle name="F8" xfId="14264" xr:uid="{00000000-0005-0000-0000-00009F370000}"/>
    <cellStyle name="F8 2" xfId="14265" xr:uid="{00000000-0005-0000-0000-0000A0370000}"/>
    <cellStyle name="F8 3" xfId="14266" xr:uid="{00000000-0005-0000-0000-0000A1370000}"/>
    <cellStyle name="F8 4" xfId="14267" xr:uid="{00000000-0005-0000-0000-0000A2370000}"/>
    <cellStyle name="FAB level" xfId="14268" xr:uid="{00000000-0005-0000-0000-0000A3370000}"/>
    <cellStyle name="FAB level 2" xfId="14269" xr:uid="{00000000-0005-0000-0000-0000A4370000}"/>
    <cellStyle name="FAB no" xfId="14270" xr:uid="{00000000-0005-0000-0000-0000A5370000}"/>
    <cellStyle name="FAB no 2" xfId="14271" xr:uid="{00000000-0005-0000-0000-0000A6370000}"/>
    <cellStyle name="FAB price" xfId="14272" xr:uid="{00000000-0005-0000-0000-0000A7370000}"/>
    <cellStyle name="FAB price 2" xfId="14273" xr:uid="{00000000-0005-0000-0000-0000A8370000}"/>
    <cellStyle name="factsheet" xfId="14274" xr:uid="{00000000-0005-0000-0000-0000A9370000}"/>
    <cellStyle name="factsheet 2" xfId="14275" xr:uid="{00000000-0005-0000-0000-0000AA370000}"/>
    <cellStyle name="Farbe1" xfId="14276" xr:uid="{00000000-0005-0000-0000-0000AB370000}"/>
    <cellStyle name="Farbe1 2" xfId="14277" xr:uid="{00000000-0005-0000-0000-0000AC370000}"/>
    <cellStyle name="Fecha" xfId="14278" xr:uid="{00000000-0005-0000-0000-0000AD370000}"/>
    <cellStyle name="Fecha 2" xfId="14279" xr:uid="{00000000-0005-0000-0000-0000AE370000}"/>
    <cellStyle name="Feld_kann" xfId="14280" xr:uid="{00000000-0005-0000-0000-0000AF370000}"/>
    <cellStyle name="Fijo" xfId="14281" xr:uid="{00000000-0005-0000-0000-0000B0370000}"/>
    <cellStyle name="Fijo 2" xfId="14282" xr:uid="{00000000-0005-0000-0000-0000B1370000}"/>
    <cellStyle name="Fijo 3" xfId="14283" xr:uid="{00000000-0005-0000-0000-0000B2370000}"/>
    <cellStyle name="Fijo 4" xfId="14284" xr:uid="{00000000-0005-0000-0000-0000B3370000}"/>
    <cellStyle name="FilaTitulos" xfId="14285" xr:uid="{00000000-0005-0000-0000-0000B4370000}"/>
    <cellStyle name="FilaTitulos 2" xfId="14286" xr:uid="{00000000-0005-0000-0000-0000B5370000}"/>
    <cellStyle name="Financier0" xfId="14287" xr:uid="{00000000-0005-0000-0000-0000B6370000}"/>
    <cellStyle name="Financier0 2" xfId="14288" xr:uid="{00000000-0005-0000-0000-0000B7370000}"/>
    <cellStyle name="Financiero" xfId="14289" xr:uid="{00000000-0005-0000-0000-0000B8370000}"/>
    <cellStyle name="Financiero 2" xfId="14290" xr:uid="{00000000-0005-0000-0000-0000B9370000}"/>
    <cellStyle name="Financiero 3" xfId="14291" xr:uid="{00000000-0005-0000-0000-0000BA370000}"/>
    <cellStyle name="Financiero 4" xfId="14292" xr:uid="{00000000-0005-0000-0000-0000BB370000}"/>
    <cellStyle name="Fixed" xfId="14293" xr:uid="{00000000-0005-0000-0000-0000BC370000}"/>
    <cellStyle name="Fixed 2" xfId="14294" xr:uid="{00000000-0005-0000-0000-0000BD370000}"/>
    <cellStyle name="Fixed 2 2" xfId="14295" xr:uid="{00000000-0005-0000-0000-0000BE370000}"/>
    <cellStyle name="Fixed 3" xfId="14296" xr:uid="{00000000-0005-0000-0000-0000BF370000}"/>
    <cellStyle name="Fixed 3 2" xfId="14297" xr:uid="{00000000-0005-0000-0000-0000C0370000}"/>
    <cellStyle name="Fixed 4" xfId="14298" xr:uid="{00000000-0005-0000-0000-0000C1370000}"/>
    <cellStyle name="Flag" xfId="14299" xr:uid="{00000000-0005-0000-0000-0000C2370000}"/>
    <cellStyle name="Flag 2" xfId="14300" xr:uid="{00000000-0005-0000-0000-0000C3370000}"/>
    <cellStyle name="Fon10" xfId="14301" xr:uid="{00000000-0005-0000-0000-0000C4370000}"/>
    <cellStyle name="Fon10 2" xfId="14302" xr:uid="{00000000-0005-0000-0000-0000C5370000}"/>
    <cellStyle name="Fon10B" xfId="14303" xr:uid="{00000000-0005-0000-0000-0000C6370000}"/>
    <cellStyle name="Fon10B 2" xfId="14304" xr:uid="{00000000-0005-0000-0000-0000C7370000}"/>
    <cellStyle name="Fon12" xfId="14305" xr:uid="{00000000-0005-0000-0000-0000C8370000}"/>
    <cellStyle name="Fon12 2" xfId="14306" xr:uid="{00000000-0005-0000-0000-0000C9370000}"/>
    <cellStyle name="Fon12B" xfId="14307" xr:uid="{00000000-0005-0000-0000-0000CA370000}"/>
    <cellStyle name="Fon12B 2" xfId="14308" xr:uid="{00000000-0005-0000-0000-0000CB370000}"/>
    <cellStyle name="Fon14B" xfId="14309" xr:uid="{00000000-0005-0000-0000-0000CC370000}"/>
    <cellStyle name="Fon14B 2" xfId="14310" xr:uid="{00000000-0005-0000-0000-0000CD370000}"/>
    <cellStyle name="Fon18B" xfId="14311" xr:uid="{00000000-0005-0000-0000-0000CE370000}"/>
    <cellStyle name="Fon18B 2" xfId="14312" xr:uid="{00000000-0005-0000-0000-0000CF370000}"/>
    <cellStyle name="Fon6" xfId="14313" xr:uid="{00000000-0005-0000-0000-0000D0370000}"/>
    <cellStyle name="Fon6 2" xfId="14314" xr:uid="{00000000-0005-0000-0000-0000D1370000}"/>
    <cellStyle name="Fon8B" xfId="14315" xr:uid="{00000000-0005-0000-0000-0000D2370000}"/>
    <cellStyle name="Fon8B 2" xfId="14316" xr:uid="{00000000-0005-0000-0000-0000D3370000}"/>
    <cellStyle name="Fonts" xfId="14317" xr:uid="{00000000-0005-0000-0000-0000D4370000}"/>
    <cellStyle name="Fonts 2" xfId="14318" xr:uid="{00000000-0005-0000-0000-0000D5370000}"/>
    <cellStyle name="Forecast Cell Column Heading" xfId="14319" xr:uid="{00000000-0005-0000-0000-0000D6370000}"/>
    <cellStyle name="Fraction" xfId="14320" xr:uid="{00000000-0005-0000-0000-0000D7370000}"/>
    <cellStyle name="Fraction 2" xfId="14321" xr:uid="{00000000-0005-0000-0000-0000D8370000}"/>
    <cellStyle name="FromInput" xfId="14322" xr:uid="{00000000-0005-0000-0000-0000D9370000}"/>
    <cellStyle name="FromInput 2" xfId="14323" xr:uid="{00000000-0005-0000-0000-0000DA370000}"/>
    <cellStyle name="FromInput 2 2" xfId="14324" xr:uid="{00000000-0005-0000-0000-0000DB370000}"/>
    <cellStyle name="FromInput 3" xfId="14325" xr:uid="{00000000-0005-0000-0000-0000DC370000}"/>
    <cellStyle name="FromInput 3 2" xfId="14326" xr:uid="{00000000-0005-0000-0000-0000DD370000}"/>
    <cellStyle name="FromInput 4" xfId="14327" xr:uid="{00000000-0005-0000-0000-0000DE370000}"/>
    <cellStyle name="Good 10" xfId="14328" xr:uid="{00000000-0005-0000-0000-0000DF370000}"/>
    <cellStyle name="Good 10 2" xfId="14329" xr:uid="{00000000-0005-0000-0000-0000E0370000}"/>
    <cellStyle name="Good 11" xfId="14330" xr:uid="{00000000-0005-0000-0000-0000E1370000}"/>
    <cellStyle name="Good 11 2" xfId="14331" xr:uid="{00000000-0005-0000-0000-0000E2370000}"/>
    <cellStyle name="Good 12" xfId="14332" xr:uid="{00000000-0005-0000-0000-0000E3370000}"/>
    <cellStyle name="Good 12 2" xfId="14333" xr:uid="{00000000-0005-0000-0000-0000E4370000}"/>
    <cellStyle name="Good 13" xfId="14334" xr:uid="{00000000-0005-0000-0000-0000E5370000}"/>
    <cellStyle name="Good 13 2" xfId="14335" xr:uid="{00000000-0005-0000-0000-0000E6370000}"/>
    <cellStyle name="Good 14" xfId="14336" xr:uid="{00000000-0005-0000-0000-0000E7370000}"/>
    <cellStyle name="Good 14 2" xfId="14337" xr:uid="{00000000-0005-0000-0000-0000E8370000}"/>
    <cellStyle name="Good 15" xfId="14338" xr:uid="{00000000-0005-0000-0000-0000E9370000}"/>
    <cellStyle name="Good 15 2" xfId="14339" xr:uid="{00000000-0005-0000-0000-0000EA370000}"/>
    <cellStyle name="Good 16" xfId="14340" xr:uid="{00000000-0005-0000-0000-0000EB370000}"/>
    <cellStyle name="Good 16 2" xfId="14341" xr:uid="{00000000-0005-0000-0000-0000EC370000}"/>
    <cellStyle name="Good 17" xfId="14342" xr:uid="{00000000-0005-0000-0000-0000ED370000}"/>
    <cellStyle name="Good 17 2" xfId="14343" xr:uid="{00000000-0005-0000-0000-0000EE370000}"/>
    <cellStyle name="Good 18" xfId="14344" xr:uid="{00000000-0005-0000-0000-0000EF370000}"/>
    <cellStyle name="Good 18 2" xfId="14345" xr:uid="{00000000-0005-0000-0000-0000F0370000}"/>
    <cellStyle name="Good 19" xfId="14346" xr:uid="{00000000-0005-0000-0000-0000F1370000}"/>
    <cellStyle name="Good 19 2" xfId="14347" xr:uid="{00000000-0005-0000-0000-0000F2370000}"/>
    <cellStyle name="Good 2" xfId="14348" xr:uid="{00000000-0005-0000-0000-0000F3370000}"/>
    <cellStyle name="Good 2 10" xfId="14349" xr:uid="{00000000-0005-0000-0000-0000F4370000}"/>
    <cellStyle name="Good 2 10 2" xfId="14350" xr:uid="{00000000-0005-0000-0000-0000F5370000}"/>
    <cellStyle name="Good 2 11" xfId="14351" xr:uid="{00000000-0005-0000-0000-0000F6370000}"/>
    <cellStyle name="Good 2 11 2" xfId="14352" xr:uid="{00000000-0005-0000-0000-0000F7370000}"/>
    <cellStyle name="Good 2 12" xfId="14353" xr:uid="{00000000-0005-0000-0000-0000F8370000}"/>
    <cellStyle name="Good 2 12 2" xfId="14354" xr:uid="{00000000-0005-0000-0000-0000F9370000}"/>
    <cellStyle name="Good 2 13" xfId="14355" xr:uid="{00000000-0005-0000-0000-0000FA370000}"/>
    <cellStyle name="Good 2 13 2" xfId="14356" xr:uid="{00000000-0005-0000-0000-0000FB370000}"/>
    <cellStyle name="Good 2 14" xfId="14357" xr:uid="{00000000-0005-0000-0000-0000FC370000}"/>
    <cellStyle name="Good 2 2" xfId="14358" xr:uid="{00000000-0005-0000-0000-0000FD370000}"/>
    <cellStyle name="Good 2 2 2" xfId="14359" xr:uid="{00000000-0005-0000-0000-0000FE370000}"/>
    <cellStyle name="Good 2 3" xfId="14360" xr:uid="{00000000-0005-0000-0000-0000FF370000}"/>
    <cellStyle name="Good 2 3 2" xfId="14361" xr:uid="{00000000-0005-0000-0000-000000380000}"/>
    <cellStyle name="Good 2 4" xfId="14362" xr:uid="{00000000-0005-0000-0000-000001380000}"/>
    <cellStyle name="Good 2 4 2" xfId="14363" xr:uid="{00000000-0005-0000-0000-000002380000}"/>
    <cellStyle name="Good 2 5" xfId="14364" xr:uid="{00000000-0005-0000-0000-000003380000}"/>
    <cellStyle name="Good 2 5 2" xfId="14365" xr:uid="{00000000-0005-0000-0000-000004380000}"/>
    <cellStyle name="Good 2 6" xfId="14366" xr:uid="{00000000-0005-0000-0000-000005380000}"/>
    <cellStyle name="Good 2 6 2" xfId="14367" xr:uid="{00000000-0005-0000-0000-000006380000}"/>
    <cellStyle name="Good 2 7" xfId="14368" xr:uid="{00000000-0005-0000-0000-000007380000}"/>
    <cellStyle name="Good 2 7 2" xfId="14369" xr:uid="{00000000-0005-0000-0000-000008380000}"/>
    <cellStyle name="Good 2 8" xfId="14370" xr:uid="{00000000-0005-0000-0000-000009380000}"/>
    <cellStyle name="Good 2 8 2" xfId="14371" xr:uid="{00000000-0005-0000-0000-00000A380000}"/>
    <cellStyle name="Good 2 9" xfId="14372" xr:uid="{00000000-0005-0000-0000-00000B380000}"/>
    <cellStyle name="Good 2 9 2" xfId="14373" xr:uid="{00000000-0005-0000-0000-00000C380000}"/>
    <cellStyle name="Good 2_wimax" xfId="14374" xr:uid="{00000000-0005-0000-0000-00000D380000}"/>
    <cellStyle name="Good 20" xfId="14375" xr:uid="{00000000-0005-0000-0000-00000E380000}"/>
    <cellStyle name="Good 20 2" xfId="14376" xr:uid="{00000000-0005-0000-0000-00000F380000}"/>
    <cellStyle name="Good 21" xfId="14377" xr:uid="{00000000-0005-0000-0000-000010380000}"/>
    <cellStyle name="Good 21 2" xfId="14378" xr:uid="{00000000-0005-0000-0000-000011380000}"/>
    <cellStyle name="Good 22" xfId="14379" xr:uid="{00000000-0005-0000-0000-000012380000}"/>
    <cellStyle name="Good 22 2" xfId="14380" xr:uid="{00000000-0005-0000-0000-000013380000}"/>
    <cellStyle name="Good 23" xfId="14381" xr:uid="{00000000-0005-0000-0000-000014380000}"/>
    <cellStyle name="Good 23 2" xfId="14382" xr:uid="{00000000-0005-0000-0000-000015380000}"/>
    <cellStyle name="Good 24" xfId="14383" xr:uid="{00000000-0005-0000-0000-000016380000}"/>
    <cellStyle name="Good 24 2" xfId="14384" xr:uid="{00000000-0005-0000-0000-000017380000}"/>
    <cellStyle name="Good 25" xfId="14385" xr:uid="{00000000-0005-0000-0000-000018380000}"/>
    <cellStyle name="Good 25 2" xfId="14386" xr:uid="{00000000-0005-0000-0000-000019380000}"/>
    <cellStyle name="Good 26" xfId="14387" xr:uid="{00000000-0005-0000-0000-00001A380000}"/>
    <cellStyle name="Good 26 2" xfId="14388" xr:uid="{00000000-0005-0000-0000-00001B380000}"/>
    <cellStyle name="Good 27" xfId="14389" xr:uid="{00000000-0005-0000-0000-00001C380000}"/>
    <cellStyle name="Good 27 2" xfId="14390" xr:uid="{00000000-0005-0000-0000-00001D380000}"/>
    <cellStyle name="Good 27 2 2" xfId="14391" xr:uid="{00000000-0005-0000-0000-00001E380000}"/>
    <cellStyle name="Good 27 3" xfId="14392" xr:uid="{00000000-0005-0000-0000-00001F380000}"/>
    <cellStyle name="Good 28" xfId="14393" xr:uid="{00000000-0005-0000-0000-000020380000}"/>
    <cellStyle name="Good 28 2" xfId="14394" xr:uid="{00000000-0005-0000-0000-000021380000}"/>
    <cellStyle name="Good 29" xfId="14395" xr:uid="{00000000-0005-0000-0000-000022380000}"/>
    <cellStyle name="Good 29 2" xfId="14396" xr:uid="{00000000-0005-0000-0000-000023380000}"/>
    <cellStyle name="Good 3" xfId="14397" xr:uid="{00000000-0005-0000-0000-000024380000}"/>
    <cellStyle name="Good 3 10" xfId="14398" xr:uid="{00000000-0005-0000-0000-000025380000}"/>
    <cellStyle name="Good 3 10 2" xfId="14399" xr:uid="{00000000-0005-0000-0000-000026380000}"/>
    <cellStyle name="Good 3 11" xfId="14400" xr:uid="{00000000-0005-0000-0000-000027380000}"/>
    <cellStyle name="Good 3 11 2" xfId="14401" xr:uid="{00000000-0005-0000-0000-000028380000}"/>
    <cellStyle name="Good 3 12" xfId="14402" xr:uid="{00000000-0005-0000-0000-000029380000}"/>
    <cellStyle name="Good 3 12 2" xfId="14403" xr:uid="{00000000-0005-0000-0000-00002A380000}"/>
    <cellStyle name="Good 3 13" xfId="14404" xr:uid="{00000000-0005-0000-0000-00002B380000}"/>
    <cellStyle name="Good 3 13 2" xfId="14405" xr:uid="{00000000-0005-0000-0000-00002C380000}"/>
    <cellStyle name="Good 3 14" xfId="14406" xr:uid="{00000000-0005-0000-0000-00002D380000}"/>
    <cellStyle name="Good 3 2" xfId="14407" xr:uid="{00000000-0005-0000-0000-00002E380000}"/>
    <cellStyle name="Good 3 2 2" xfId="14408" xr:uid="{00000000-0005-0000-0000-00002F380000}"/>
    <cellStyle name="Good 3 3" xfId="14409" xr:uid="{00000000-0005-0000-0000-000030380000}"/>
    <cellStyle name="Good 3 3 2" xfId="14410" xr:uid="{00000000-0005-0000-0000-000031380000}"/>
    <cellStyle name="Good 3 4" xfId="14411" xr:uid="{00000000-0005-0000-0000-000032380000}"/>
    <cellStyle name="Good 3 4 2" xfId="14412" xr:uid="{00000000-0005-0000-0000-000033380000}"/>
    <cellStyle name="Good 3 5" xfId="14413" xr:uid="{00000000-0005-0000-0000-000034380000}"/>
    <cellStyle name="Good 3 5 2" xfId="14414" xr:uid="{00000000-0005-0000-0000-000035380000}"/>
    <cellStyle name="Good 3 6" xfId="14415" xr:uid="{00000000-0005-0000-0000-000036380000}"/>
    <cellStyle name="Good 3 6 2" xfId="14416" xr:uid="{00000000-0005-0000-0000-000037380000}"/>
    <cellStyle name="Good 3 7" xfId="14417" xr:uid="{00000000-0005-0000-0000-000038380000}"/>
    <cellStyle name="Good 3 7 2" xfId="14418" xr:uid="{00000000-0005-0000-0000-000039380000}"/>
    <cellStyle name="Good 3 8" xfId="14419" xr:uid="{00000000-0005-0000-0000-00003A380000}"/>
    <cellStyle name="Good 3 8 2" xfId="14420" xr:uid="{00000000-0005-0000-0000-00003B380000}"/>
    <cellStyle name="Good 3 9" xfId="14421" xr:uid="{00000000-0005-0000-0000-00003C380000}"/>
    <cellStyle name="Good 3 9 2" xfId="14422" xr:uid="{00000000-0005-0000-0000-00003D380000}"/>
    <cellStyle name="Good 3_wimax" xfId="14423" xr:uid="{00000000-0005-0000-0000-00003E380000}"/>
    <cellStyle name="Good 30" xfId="14424" xr:uid="{00000000-0005-0000-0000-00003F380000}"/>
    <cellStyle name="Good 30 2" xfId="14425" xr:uid="{00000000-0005-0000-0000-000040380000}"/>
    <cellStyle name="Good 31" xfId="14426" xr:uid="{00000000-0005-0000-0000-000041380000}"/>
    <cellStyle name="Good 31 2" xfId="14427" xr:uid="{00000000-0005-0000-0000-000042380000}"/>
    <cellStyle name="Good 32" xfId="14428" xr:uid="{00000000-0005-0000-0000-000043380000}"/>
    <cellStyle name="Good 32 2" xfId="14429" xr:uid="{00000000-0005-0000-0000-000044380000}"/>
    <cellStyle name="Good 33" xfId="14430" xr:uid="{00000000-0005-0000-0000-000045380000}"/>
    <cellStyle name="Good 33 2" xfId="14431" xr:uid="{00000000-0005-0000-0000-000046380000}"/>
    <cellStyle name="Good 34" xfId="14432" xr:uid="{00000000-0005-0000-0000-000047380000}"/>
    <cellStyle name="Good 34 2" xfId="14433" xr:uid="{00000000-0005-0000-0000-000048380000}"/>
    <cellStyle name="Good 35" xfId="14434" xr:uid="{00000000-0005-0000-0000-000049380000}"/>
    <cellStyle name="Good 35 2" xfId="14435" xr:uid="{00000000-0005-0000-0000-00004A380000}"/>
    <cellStyle name="Good 4" xfId="14436" xr:uid="{00000000-0005-0000-0000-00004B380000}"/>
    <cellStyle name="Good 4 10" xfId="14437" xr:uid="{00000000-0005-0000-0000-00004C380000}"/>
    <cellStyle name="Good 4 10 2" xfId="14438" xr:uid="{00000000-0005-0000-0000-00004D380000}"/>
    <cellStyle name="Good 4 11" xfId="14439" xr:uid="{00000000-0005-0000-0000-00004E380000}"/>
    <cellStyle name="Good 4 11 2" xfId="14440" xr:uid="{00000000-0005-0000-0000-00004F380000}"/>
    <cellStyle name="Good 4 12" xfId="14441" xr:uid="{00000000-0005-0000-0000-000050380000}"/>
    <cellStyle name="Good 4 12 2" xfId="14442" xr:uid="{00000000-0005-0000-0000-000051380000}"/>
    <cellStyle name="Good 4 13" xfId="14443" xr:uid="{00000000-0005-0000-0000-000052380000}"/>
    <cellStyle name="Good 4 13 2" xfId="14444" xr:uid="{00000000-0005-0000-0000-000053380000}"/>
    <cellStyle name="Good 4 14" xfId="14445" xr:uid="{00000000-0005-0000-0000-000054380000}"/>
    <cellStyle name="Good 4 2" xfId="14446" xr:uid="{00000000-0005-0000-0000-000055380000}"/>
    <cellStyle name="Good 4 2 2" xfId="14447" xr:uid="{00000000-0005-0000-0000-000056380000}"/>
    <cellStyle name="Good 4 3" xfId="14448" xr:uid="{00000000-0005-0000-0000-000057380000}"/>
    <cellStyle name="Good 4 3 2" xfId="14449" xr:uid="{00000000-0005-0000-0000-000058380000}"/>
    <cellStyle name="Good 4 4" xfId="14450" xr:uid="{00000000-0005-0000-0000-000059380000}"/>
    <cellStyle name="Good 4 4 2" xfId="14451" xr:uid="{00000000-0005-0000-0000-00005A380000}"/>
    <cellStyle name="Good 4 5" xfId="14452" xr:uid="{00000000-0005-0000-0000-00005B380000}"/>
    <cellStyle name="Good 4 5 2" xfId="14453" xr:uid="{00000000-0005-0000-0000-00005C380000}"/>
    <cellStyle name="Good 4 6" xfId="14454" xr:uid="{00000000-0005-0000-0000-00005D380000}"/>
    <cellStyle name="Good 4 6 2" xfId="14455" xr:uid="{00000000-0005-0000-0000-00005E380000}"/>
    <cellStyle name="Good 4 7" xfId="14456" xr:uid="{00000000-0005-0000-0000-00005F380000}"/>
    <cellStyle name="Good 4 7 2" xfId="14457" xr:uid="{00000000-0005-0000-0000-000060380000}"/>
    <cellStyle name="Good 4 8" xfId="14458" xr:uid="{00000000-0005-0000-0000-000061380000}"/>
    <cellStyle name="Good 4 8 2" xfId="14459" xr:uid="{00000000-0005-0000-0000-000062380000}"/>
    <cellStyle name="Good 4 9" xfId="14460" xr:uid="{00000000-0005-0000-0000-000063380000}"/>
    <cellStyle name="Good 4 9 2" xfId="14461" xr:uid="{00000000-0005-0000-0000-000064380000}"/>
    <cellStyle name="Good 4_wimax" xfId="14462" xr:uid="{00000000-0005-0000-0000-000065380000}"/>
    <cellStyle name="Good 5" xfId="14463" xr:uid="{00000000-0005-0000-0000-000066380000}"/>
    <cellStyle name="Good 5 10" xfId="14464" xr:uid="{00000000-0005-0000-0000-000067380000}"/>
    <cellStyle name="Good 5 10 2" xfId="14465" xr:uid="{00000000-0005-0000-0000-000068380000}"/>
    <cellStyle name="Good 5 11" xfId="14466" xr:uid="{00000000-0005-0000-0000-000069380000}"/>
    <cellStyle name="Good 5 11 2" xfId="14467" xr:uid="{00000000-0005-0000-0000-00006A380000}"/>
    <cellStyle name="Good 5 12" xfId="14468" xr:uid="{00000000-0005-0000-0000-00006B380000}"/>
    <cellStyle name="Good 5 12 2" xfId="14469" xr:uid="{00000000-0005-0000-0000-00006C380000}"/>
    <cellStyle name="Good 5 13" xfId="14470" xr:uid="{00000000-0005-0000-0000-00006D380000}"/>
    <cellStyle name="Good 5 13 2" xfId="14471" xr:uid="{00000000-0005-0000-0000-00006E380000}"/>
    <cellStyle name="Good 5 14" xfId="14472" xr:uid="{00000000-0005-0000-0000-00006F380000}"/>
    <cellStyle name="Good 5 2" xfId="14473" xr:uid="{00000000-0005-0000-0000-000070380000}"/>
    <cellStyle name="Good 5 2 2" xfId="14474" xr:uid="{00000000-0005-0000-0000-000071380000}"/>
    <cellStyle name="Good 5 3" xfId="14475" xr:uid="{00000000-0005-0000-0000-000072380000}"/>
    <cellStyle name="Good 5 3 2" xfId="14476" xr:uid="{00000000-0005-0000-0000-000073380000}"/>
    <cellStyle name="Good 5 4" xfId="14477" xr:uid="{00000000-0005-0000-0000-000074380000}"/>
    <cellStyle name="Good 5 4 2" xfId="14478" xr:uid="{00000000-0005-0000-0000-000075380000}"/>
    <cellStyle name="Good 5 5" xfId="14479" xr:uid="{00000000-0005-0000-0000-000076380000}"/>
    <cellStyle name="Good 5 5 2" xfId="14480" xr:uid="{00000000-0005-0000-0000-000077380000}"/>
    <cellStyle name="Good 5 6" xfId="14481" xr:uid="{00000000-0005-0000-0000-000078380000}"/>
    <cellStyle name="Good 5 6 2" xfId="14482" xr:uid="{00000000-0005-0000-0000-000079380000}"/>
    <cellStyle name="Good 5 7" xfId="14483" xr:uid="{00000000-0005-0000-0000-00007A380000}"/>
    <cellStyle name="Good 5 7 2" xfId="14484" xr:uid="{00000000-0005-0000-0000-00007B380000}"/>
    <cellStyle name="Good 5 8" xfId="14485" xr:uid="{00000000-0005-0000-0000-00007C380000}"/>
    <cellStyle name="Good 5 8 2" xfId="14486" xr:uid="{00000000-0005-0000-0000-00007D380000}"/>
    <cellStyle name="Good 5 9" xfId="14487" xr:uid="{00000000-0005-0000-0000-00007E380000}"/>
    <cellStyle name="Good 5 9 2" xfId="14488" xr:uid="{00000000-0005-0000-0000-00007F380000}"/>
    <cellStyle name="Good 5_wimax" xfId="14489" xr:uid="{00000000-0005-0000-0000-000080380000}"/>
    <cellStyle name="Good 6" xfId="14490" xr:uid="{00000000-0005-0000-0000-000081380000}"/>
    <cellStyle name="Good 6 10" xfId="14491" xr:uid="{00000000-0005-0000-0000-000082380000}"/>
    <cellStyle name="Good 6 10 2" xfId="14492" xr:uid="{00000000-0005-0000-0000-000083380000}"/>
    <cellStyle name="Good 6 11" xfId="14493" xr:uid="{00000000-0005-0000-0000-000084380000}"/>
    <cellStyle name="Good 6 11 2" xfId="14494" xr:uid="{00000000-0005-0000-0000-000085380000}"/>
    <cellStyle name="Good 6 12" xfId="14495" xr:uid="{00000000-0005-0000-0000-000086380000}"/>
    <cellStyle name="Good 6 12 2" xfId="14496" xr:uid="{00000000-0005-0000-0000-000087380000}"/>
    <cellStyle name="Good 6 13" xfId="14497" xr:uid="{00000000-0005-0000-0000-000088380000}"/>
    <cellStyle name="Good 6 13 2" xfId="14498" xr:uid="{00000000-0005-0000-0000-000089380000}"/>
    <cellStyle name="Good 6 14" xfId="14499" xr:uid="{00000000-0005-0000-0000-00008A380000}"/>
    <cellStyle name="Good 6 2" xfId="14500" xr:uid="{00000000-0005-0000-0000-00008B380000}"/>
    <cellStyle name="Good 6 2 2" xfId="14501" xr:uid="{00000000-0005-0000-0000-00008C380000}"/>
    <cellStyle name="Good 6 3" xfId="14502" xr:uid="{00000000-0005-0000-0000-00008D380000}"/>
    <cellStyle name="Good 6 3 2" xfId="14503" xr:uid="{00000000-0005-0000-0000-00008E380000}"/>
    <cellStyle name="Good 6 4" xfId="14504" xr:uid="{00000000-0005-0000-0000-00008F380000}"/>
    <cellStyle name="Good 6 4 2" xfId="14505" xr:uid="{00000000-0005-0000-0000-000090380000}"/>
    <cellStyle name="Good 6 5" xfId="14506" xr:uid="{00000000-0005-0000-0000-000091380000}"/>
    <cellStyle name="Good 6 5 2" xfId="14507" xr:uid="{00000000-0005-0000-0000-000092380000}"/>
    <cellStyle name="Good 6 6" xfId="14508" xr:uid="{00000000-0005-0000-0000-000093380000}"/>
    <cellStyle name="Good 6 6 2" xfId="14509" xr:uid="{00000000-0005-0000-0000-000094380000}"/>
    <cellStyle name="Good 6 7" xfId="14510" xr:uid="{00000000-0005-0000-0000-000095380000}"/>
    <cellStyle name="Good 6 7 2" xfId="14511" xr:uid="{00000000-0005-0000-0000-000096380000}"/>
    <cellStyle name="Good 6 8" xfId="14512" xr:uid="{00000000-0005-0000-0000-000097380000}"/>
    <cellStyle name="Good 6 8 2" xfId="14513" xr:uid="{00000000-0005-0000-0000-000098380000}"/>
    <cellStyle name="Good 6 9" xfId="14514" xr:uid="{00000000-0005-0000-0000-000099380000}"/>
    <cellStyle name="Good 6 9 2" xfId="14515" xr:uid="{00000000-0005-0000-0000-00009A380000}"/>
    <cellStyle name="Good 7" xfId="14516" xr:uid="{00000000-0005-0000-0000-00009B380000}"/>
    <cellStyle name="Good 7 10" xfId="14517" xr:uid="{00000000-0005-0000-0000-00009C380000}"/>
    <cellStyle name="Good 7 10 2" xfId="14518" xr:uid="{00000000-0005-0000-0000-00009D380000}"/>
    <cellStyle name="Good 7 11" xfId="14519" xr:uid="{00000000-0005-0000-0000-00009E380000}"/>
    <cellStyle name="Good 7 11 2" xfId="14520" xr:uid="{00000000-0005-0000-0000-00009F380000}"/>
    <cellStyle name="Good 7 12" xfId="14521" xr:uid="{00000000-0005-0000-0000-0000A0380000}"/>
    <cellStyle name="Good 7 12 2" xfId="14522" xr:uid="{00000000-0005-0000-0000-0000A1380000}"/>
    <cellStyle name="Good 7 13" xfId="14523" xr:uid="{00000000-0005-0000-0000-0000A2380000}"/>
    <cellStyle name="Good 7 13 2" xfId="14524" xr:uid="{00000000-0005-0000-0000-0000A3380000}"/>
    <cellStyle name="Good 7 14" xfId="14525" xr:uid="{00000000-0005-0000-0000-0000A4380000}"/>
    <cellStyle name="Good 7 2" xfId="14526" xr:uid="{00000000-0005-0000-0000-0000A5380000}"/>
    <cellStyle name="Good 7 2 2" xfId="14527" xr:uid="{00000000-0005-0000-0000-0000A6380000}"/>
    <cellStyle name="Good 7 3" xfId="14528" xr:uid="{00000000-0005-0000-0000-0000A7380000}"/>
    <cellStyle name="Good 7 3 2" xfId="14529" xr:uid="{00000000-0005-0000-0000-0000A8380000}"/>
    <cellStyle name="Good 7 4" xfId="14530" xr:uid="{00000000-0005-0000-0000-0000A9380000}"/>
    <cellStyle name="Good 7 4 2" xfId="14531" xr:uid="{00000000-0005-0000-0000-0000AA380000}"/>
    <cellStyle name="Good 7 5" xfId="14532" xr:uid="{00000000-0005-0000-0000-0000AB380000}"/>
    <cellStyle name="Good 7 5 2" xfId="14533" xr:uid="{00000000-0005-0000-0000-0000AC380000}"/>
    <cellStyle name="Good 7 6" xfId="14534" xr:uid="{00000000-0005-0000-0000-0000AD380000}"/>
    <cellStyle name="Good 7 6 2" xfId="14535" xr:uid="{00000000-0005-0000-0000-0000AE380000}"/>
    <cellStyle name="Good 7 7" xfId="14536" xr:uid="{00000000-0005-0000-0000-0000AF380000}"/>
    <cellStyle name="Good 7 7 2" xfId="14537" xr:uid="{00000000-0005-0000-0000-0000B0380000}"/>
    <cellStyle name="Good 7 8" xfId="14538" xr:uid="{00000000-0005-0000-0000-0000B1380000}"/>
    <cellStyle name="Good 7 8 2" xfId="14539" xr:uid="{00000000-0005-0000-0000-0000B2380000}"/>
    <cellStyle name="Good 7 9" xfId="14540" xr:uid="{00000000-0005-0000-0000-0000B3380000}"/>
    <cellStyle name="Good 7 9 2" xfId="14541" xr:uid="{00000000-0005-0000-0000-0000B4380000}"/>
    <cellStyle name="Good 8" xfId="14542" xr:uid="{00000000-0005-0000-0000-0000B5380000}"/>
    <cellStyle name="Good 8 2" xfId="14543" xr:uid="{00000000-0005-0000-0000-0000B6380000}"/>
    <cellStyle name="Good 9" xfId="14544" xr:uid="{00000000-0005-0000-0000-0000B7380000}"/>
    <cellStyle name="Good 9 2" xfId="14545" xr:uid="{00000000-0005-0000-0000-0000B8380000}"/>
    <cellStyle name="G-Preis" xfId="14546" xr:uid="{00000000-0005-0000-0000-0000B9380000}"/>
    <cellStyle name="G-Preis 2" xfId="14547" xr:uid="{00000000-0005-0000-0000-0000BA380000}"/>
    <cellStyle name="Green" xfId="14548" xr:uid="{00000000-0005-0000-0000-0000BB380000}"/>
    <cellStyle name="Green 2" xfId="14549" xr:uid="{00000000-0005-0000-0000-0000BC380000}"/>
    <cellStyle name="Grey" xfId="14550" xr:uid="{00000000-0005-0000-0000-0000BD380000}"/>
    <cellStyle name="Grey 2" xfId="14551" xr:uid="{00000000-0005-0000-0000-0000BE380000}"/>
    <cellStyle name="Group" xfId="14552" xr:uid="{00000000-0005-0000-0000-0000BF380000}"/>
    <cellStyle name="Group 2" xfId="14553" xr:uid="{00000000-0005-0000-0000-0000C0380000}"/>
    <cellStyle name="GroupNote" xfId="14554" xr:uid="{00000000-0005-0000-0000-0000C1380000}"/>
    <cellStyle name="GroupNote 2" xfId="14555" xr:uid="{00000000-0005-0000-0000-0000C2380000}"/>
    <cellStyle name="harry2" xfId="14556" xr:uid="{00000000-0005-0000-0000-0000C3380000}"/>
    <cellStyle name="harry2 2" xfId="14557" xr:uid="{00000000-0005-0000-0000-0000C4380000}"/>
    <cellStyle name="Head 1" xfId="14558" xr:uid="{00000000-0005-0000-0000-0000C5380000}"/>
    <cellStyle name="Head 1 2" xfId="14559" xr:uid="{00000000-0005-0000-0000-0000C6380000}"/>
    <cellStyle name="Header" xfId="7" xr:uid="{00000000-0005-0000-0000-0000C7380000}"/>
    <cellStyle name="Header - Style1" xfId="14560" xr:uid="{00000000-0005-0000-0000-0000C8380000}"/>
    <cellStyle name="Header - Style1 2" xfId="14561" xr:uid="{00000000-0005-0000-0000-0000C9380000}"/>
    <cellStyle name="Header 1" xfId="14562" xr:uid="{00000000-0005-0000-0000-0000CA380000}"/>
    <cellStyle name="Header 1 2" xfId="14563" xr:uid="{00000000-0005-0000-0000-0000CB380000}"/>
    <cellStyle name="Header 1 Left" xfId="14564" xr:uid="{00000000-0005-0000-0000-0000CC380000}"/>
    <cellStyle name="Header 1 Left 2" xfId="14565" xr:uid="{00000000-0005-0000-0000-0000CD380000}"/>
    <cellStyle name="Header 1(box)" xfId="14566" xr:uid="{00000000-0005-0000-0000-0000CE380000}"/>
    <cellStyle name="Header 1(box) 2" xfId="14567" xr:uid="{00000000-0005-0000-0000-0000CF380000}"/>
    <cellStyle name="Header 1(middle)" xfId="14568" xr:uid="{00000000-0005-0000-0000-0000D0380000}"/>
    <cellStyle name="Header 1(middle) 2" xfId="14569" xr:uid="{00000000-0005-0000-0000-0000D1380000}"/>
    <cellStyle name="Header 1_Format-Makro" xfId="14570" xr:uid="{00000000-0005-0000-0000-0000D2380000}"/>
    <cellStyle name="Header 2" xfId="14571" xr:uid="{00000000-0005-0000-0000-0000D3380000}"/>
    <cellStyle name="Header 2 2" xfId="14572" xr:uid="{00000000-0005-0000-0000-0000D4380000}"/>
    <cellStyle name="HEADER 3" xfId="14573" xr:uid="{00000000-0005-0000-0000-0000D5380000}"/>
    <cellStyle name="HEADER 4" xfId="14574" xr:uid="{00000000-0005-0000-0000-0000D6380000}"/>
    <cellStyle name="Header Price 1" xfId="14575" xr:uid="{00000000-0005-0000-0000-0000D7380000}"/>
    <cellStyle name="Header Price 1 2" xfId="14576" xr:uid="{00000000-0005-0000-0000-0000D8380000}"/>
    <cellStyle name="Header Price 2" xfId="14577" xr:uid="{00000000-0005-0000-0000-0000D9380000}"/>
    <cellStyle name="Header Price 2 2" xfId="14578" xr:uid="{00000000-0005-0000-0000-0000DA380000}"/>
    <cellStyle name="HEADER_Input" xfId="14579" xr:uid="{00000000-0005-0000-0000-0000DB380000}"/>
    <cellStyle name="Header1" xfId="14580" xr:uid="{00000000-0005-0000-0000-0000DC380000}"/>
    <cellStyle name="Header1 2" xfId="14581" xr:uid="{00000000-0005-0000-0000-0000DD380000}"/>
    <cellStyle name="Header1 3" xfId="14582" xr:uid="{00000000-0005-0000-0000-0000DE380000}"/>
    <cellStyle name="Header1 4" xfId="14583" xr:uid="{00000000-0005-0000-0000-0000DF380000}"/>
    <cellStyle name="Header2" xfId="14584" xr:uid="{00000000-0005-0000-0000-0000E0380000}"/>
    <cellStyle name="Header2 10" xfId="14585" xr:uid="{00000000-0005-0000-0000-0000E1380000}"/>
    <cellStyle name="Header2 11" xfId="14586" xr:uid="{00000000-0005-0000-0000-0000E2380000}"/>
    <cellStyle name="Header2 12" xfId="14587" xr:uid="{00000000-0005-0000-0000-0000E3380000}"/>
    <cellStyle name="Header2 13" xfId="14588" xr:uid="{00000000-0005-0000-0000-0000E4380000}"/>
    <cellStyle name="Header2 2" xfId="14589" xr:uid="{00000000-0005-0000-0000-0000E5380000}"/>
    <cellStyle name="Header2 2 2" xfId="14590" xr:uid="{00000000-0005-0000-0000-0000E6380000}"/>
    <cellStyle name="Header2 2 3" xfId="14591" xr:uid="{00000000-0005-0000-0000-0000E7380000}"/>
    <cellStyle name="Header2 2 4" xfId="14592" xr:uid="{00000000-0005-0000-0000-0000E8380000}"/>
    <cellStyle name="Header2 2 5" xfId="14593" xr:uid="{00000000-0005-0000-0000-0000E9380000}"/>
    <cellStyle name="Header2 2 6" xfId="14594" xr:uid="{00000000-0005-0000-0000-0000EA380000}"/>
    <cellStyle name="Header2 2 7" xfId="14595" xr:uid="{00000000-0005-0000-0000-0000EB380000}"/>
    <cellStyle name="Header2 2 8" xfId="14596" xr:uid="{00000000-0005-0000-0000-0000EC380000}"/>
    <cellStyle name="Header2 2 9" xfId="14597" xr:uid="{00000000-0005-0000-0000-0000ED380000}"/>
    <cellStyle name="Header2 3" xfId="14598" xr:uid="{00000000-0005-0000-0000-0000EE380000}"/>
    <cellStyle name="Header2 4" xfId="14599" xr:uid="{00000000-0005-0000-0000-0000EF380000}"/>
    <cellStyle name="Header2 5" xfId="14600" xr:uid="{00000000-0005-0000-0000-0000F0380000}"/>
    <cellStyle name="Header2 6" xfId="14601" xr:uid="{00000000-0005-0000-0000-0000F1380000}"/>
    <cellStyle name="Header2 7" xfId="14602" xr:uid="{00000000-0005-0000-0000-0000F2380000}"/>
    <cellStyle name="Header2 8" xfId="14603" xr:uid="{00000000-0005-0000-0000-0000F3380000}"/>
    <cellStyle name="Header2 9" xfId="14604" xr:uid="{00000000-0005-0000-0000-0000F4380000}"/>
    <cellStyle name="Heading" xfId="14605" xr:uid="{00000000-0005-0000-0000-0000F5380000}"/>
    <cellStyle name="Heading 1 10" xfId="14606" xr:uid="{00000000-0005-0000-0000-0000F6380000}"/>
    <cellStyle name="Heading 1 10 2" xfId="14607" xr:uid="{00000000-0005-0000-0000-0000F7380000}"/>
    <cellStyle name="Heading 1 11" xfId="14608" xr:uid="{00000000-0005-0000-0000-0000F8380000}"/>
    <cellStyle name="Heading 1 11 2" xfId="14609" xr:uid="{00000000-0005-0000-0000-0000F9380000}"/>
    <cellStyle name="Heading 1 12" xfId="14610" xr:uid="{00000000-0005-0000-0000-0000FA380000}"/>
    <cellStyle name="Heading 1 12 2" xfId="14611" xr:uid="{00000000-0005-0000-0000-0000FB380000}"/>
    <cellStyle name="Heading 1 13" xfId="14612" xr:uid="{00000000-0005-0000-0000-0000FC380000}"/>
    <cellStyle name="Heading 1 13 2" xfId="14613" xr:uid="{00000000-0005-0000-0000-0000FD380000}"/>
    <cellStyle name="Heading 1 14" xfId="14614" xr:uid="{00000000-0005-0000-0000-0000FE380000}"/>
    <cellStyle name="Heading 1 14 2" xfId="14615" xr:uid="{00000000-0005-0000-0000-0000FF380000}"/>
    <cellStyle name="Heading 1 15" xfId="14616" xr:uid="{00000000-0005-0000-0000-000000390000}"/>
    <cellStyle name="Heading 1 15 2" xfId="14617" xr:uid="{00000000-0005-0000-0000-000001390000}"/>
    <cellStyle name="Heading 1 16" xfId="14618" xr:uid="{00000000-0005-0000-0000-000002390000}"/>
    <cellStyle name="Heading 1 16 2" xfId="14619" xr:uid="{00000000-0005-0000-0000-000003390000}"/>
    <cellStyle name="Heading 1 17" xfId="14620" xr:uid="{00000000-0005-0000-0000-000004390000}"/>
    <cellStyle name="Heading 1 17 2" xfId="14621" xr:uid="{00000000-0005-0000-0000-000005390000}"/>
    <cellStyle name="Heading 1 18" xfId="14622" xr:uid="{00000000-0005-0000-0000-000006390000}"/>
    <cellStyle name="Heading 1 18 2" xfId="14623" xr:uid="{00000000-0005-0000-0000-000007390000}"/>
    <cellStyle name="Heading 1 19" xfId="14624" xr:uid="{00000000-0005-0000-0000-000008390000}"/>
    <cellStyle name="Heading 1 19 2" xfId="14625" xr:uid="{00000000-0005-0000-0000-000009390000}"/>
    <cellStyle name="Heading 1 2" xfId="14626" xr:uid="{00000000-0005-0000-0000-00000A390000}"/>
    <cellStyle name="Heading 1 2 10" xfId="14627" xr:uid="{00000000-0005-0000-0000-00000B390000}"/>
    <cellStyle name="Heading 1 2 10 2" xfId="14628" xr:uid="{00000000-0005-0000-0000-00000C390000}"/>
    <cellStyle name="Heading 1 2 11" xfId="14629" xr:uid="{00000000-0005-0000-0000-00000D390000}"/>
    <cellStyle name="Heading 1 2 11 2" xfId="14630" xr:uid="{00000000-0005-0000-0000-00000E390000}"/>
    <cellStyle name="Heading 1 2 12" xfId="14631" xr:uid="{00000000-0005-0000-0000-00000F390000}"/>
    <cellStyle name="Heading 1 2 12 2" xfId="14632" xr:uid="{00000000-0005-0000-0000-000010390000}"/>
    <cellStyle name="Heading 1 2 13" xfId="14633" xr:uid="{00000000-0005-0000-0000-000011390000}"/>
    <cellStyle name="Heading 1 2 13 2" xfId="14634" xr:uid="{00000000-0005-0000-0000-000012390000}"/>
    <cellStyle name="Heading 1 2 14" xfId="14635" xr:uid="{00000000-0005-0000-0000-000013390000}"/>
    <cellStyle name="Heading 1 2 15" xfId="14636" xr:uid="{00000000-0005-0000-0000-000014390000}"/>
    <cellStyle name="Heading 1 2 16" xfId="14637" xr:uid="{00000000-0005-0000-0000-000015390000}"/>
    <cellStyle name="Heading 1 2 17" xfId="14638" xr:uid="{00000000-0005-0000-0000-000016390000}"/>
    <cellStyle name="Heading 1 2 18" xfId="14639" xr:uid="{00000000-0005-0000-0000-000017390000}"/>
    <cellStyle name="Heading 1 2 2" xfId="14640" xr:uid="{00000000-0005-0000-0000-000018390000}"/>
    <cellStyle name="Heading 1 2 2 2" xfId="14641" xr:uid="{00000000-0005-0000-0000-000019390000}"/>
    <cellStyle name="Heading 1 2 3" xfId="14642" xr:uid="{00000000-0005-0000-0000-00001A390000}"/>
    <cellStyle name="Heading 1 2 3 2" xfId="14643" xr:uid="{00000000-0005-0000-0000-00001B390000}"/>
    <cellStyle name="Heading 1 2 4" xfId="14644" xr:uid="{00000000-0005-0000-0000-00001C390000}"/>
    <cellStyle name="Heading 1 2 4 2" xfId="14645" xr:uid="{00000000-0005-0000-0000-00001D390000}"/>
    <cellStyle name="Heading 1 2 5" xfId="14646" xr:uid="{00000000-0005-0000-0000-00001E390000}"/>
    <cellStyle name="Heading 1 2 5 2" xfId="14647" xr:uid="{00000000-0005-0000-0000-00001F390000}"/>
    <cellStyle name="Heading 1 2 6" xfId="14648" xr:uid="{00000000-0005-0000-0000-000020390000}"/>
    <cellStyle name="Heading 1 2 6 2" xfId="14649" xr:uid="{00000000-0005-0000-0000-000021390000}"/>
    <cellStyle name="Heading 1 2 7" xfId="14650" xr:uid="{00000000-0005-0000-0000-000022390000}"/>
    <cellStyle name="Heading 1 2 7 2" xfId="14651" xr:uid="{00000000-0005-0000-0000-000023390000}"/>
    <cellStyle name="Heading 1 2 8" xfId="14652" xr:uid="{00000000-0005-0000-0000-000024390000}"/>
    <cellStyle name="Heading 1 2 8 2" xfId="14653" xr:uid="{00000000-0005-0000-0000-000025390000}"/>
    <cellStyle name="Heading 1 2 9" xfId="14654" xr:uid="{00000000-0005-0000-0000-000026390000}"/>
    <cellStyle name="Heading 1 2 9 2" xfId="14655" xr:uid="{00000000-0005-0000-0000-000027390000}"/>
    <cellStyle name="Heading 1 2_wimax" xfId="14656" xr:uid="{00000000-0005-0000-0000-000028390000}"/>
    <cellStyle name="Heading 1 20" xfId="14657" xr:uid="{00000000-0005-0000-0000-000029390000}"/>
    <cellStyle name="Heading 1 20 2" xfId="14658" xr:uid="{00000000-0005-0000-0000-00002A390000}"/>
    <cellStyle name="Heading 1 21" xfId="14659" xr:uid="{00000000-0005-0000-0000-00002B390000}"/>
    <cellStyle name="Heading 1 21 2" xfId="14660" xr:uid="{00000000-0005-0000-0000-00002C390000}"/>
    <cellStyle name="Heading 1 22" xfId="14661" xr:uid="{00000000-0005-0000-0000-00002D390000}"/>
    <cellStyle name="Heading 1 22 2" xfId="14662" xr:uid="{00000000-0005-0000-0000-00002E390000}"/>
    <cellStyle name="Heading 1 23" xfId="14663" xr:uid="{00000000-0005-0000-0000-00002F390000}"/>
    <cellStyle name="Heading 1 23 2" xfId="14664" xr:uid="{00000000-0005-0000-0000-000030390000}"/>
    <cellStyle name="Heading 1 24" xfId="14665" xr:uid="{00000000-0005-0000-0000-000031390000}"/>
    <cellStyle name="Heading 1 24 2" xfId="14666" xr:uid="{00000000-0005-0000-0000-000032390000}"/>
    <cellStyle name="Heading 1 25" xfId="14667" xr:uid="{00000000-0005-0000-0000-000033390000}"/>
    <cellStyle name="Heading 1 25 2" xfId="14668" xr:uid="{00000000-0005-0000-0000-000034390000}"/>
    <cellStyle name="Heading 1 26" xfId="14669" xr:uid="{00000000-0005-0000-0000-000035390000}"/>
    <cellStyle name="Heading 1 26 2" xfId="14670" xr:uid="{00000000-0005-0000-0000-000036390000}"/>
    <cellStyle name="Heading 1 27" xfId="14671" xr:uid="{00000000-0005-0000-0000-000037390000}"/>
    <cellStyle name="Heading 1 27 2" xfId="14672" xr:uid="{00000000-0005-0000-0000-000038390000}"/>
    <cellStyle name="Heading 1 27 2 2" xfId="14673" xr:uid="{00000000-0005-0000-0000-000039390000}"/>
    <cellStyle name="Heading 1 27 3" xfId="14674" xr:uid="{00000000-0005-0000-0000-00003A390000}"/>
    <cellStyle name="Heading 1 28" xfId="14675" xr:uid="{00000000-0005-0000-0000-00003B390000}"/>
    <cellStyle name="Heading 1 28 2" xfId="14676" xr:uid="{00000000-0005-0000-0000-00003C390000}"/>
    <cellStyle name="Heading 1 29" xfId="14677" xr:uid="{00000000-0005-0000-0000-00003D390000}"/>
    <cellStyle name="Heading 1 29 2" xfId="14678" xr:uid="{00000000-0005-0000-0000-00003E390000}"/>
    <cellStyle name="Heading 1 3" xfId="14679" xr:uid="{00000000-0005-0000-0000-00003F390000}"/>
    <cellStyle name="Heading 1 3 10" xfId="14680" xr:uid="{00000000-0005-0000-0000-000040390000}"/>
    <cellStyle name="Heading 1 3 10 2" xfId="14681" xr:uid="{00000000-0005-0000-0000-000041390000}"/>
    <cellStyle name="Heading 1 3 11" xfId="14682" xr:uid="{00000000-0005-0000-0000-000042390000}"/>
    <cellStyle name="Heading 1 3 11 2" xfId="14683" xr:uid="{00000000-0005-0000-0000-000043390000}"/>
    <cellStyle name="Heading 1 3 12" xfId="14684" xr:uid="{00000000-0005-0000-0000-000044390000}"/>
    <cellStyle name="Heading 1 3 12 2" xfId="14685" xr:uid="{00000000-0005-0000-0000-000045390000}"/>
    <cellStyle name="Heading 1 3 13" xfId="14686" xr:uid="{00000000-0005-0000-0000-000046390000}"/>
    <cellStyle name="Heading 1 3 13 2" xfId="14687" xr:uid="{00000000-0005-0000-0000-000047390000}"/>
    <cellStyle name="Heading 1 3 14" xfId="14688" xr:uid="{00000000-0005-0000-0000-000048390000}"/>
    <cellStyle name="Heading 1 3 15" xfId="14689" xr:uid="{00000000-0005-0000-0000-000049390000}"/>
    <cellStyle name="Heading 1 3 16" xfId="14690" xr:uid="{00000000-0005-0000-0000-00004A390000}"/>
    <cellStyle name="Heading 1 3 17" xfId="14691" xr:uid="{00000000-0005-0000-0000-00004B390000}"/>
    <cellStyle name="Heading 1 3 18" xfId="14692" xr:uid="{00000000-0005-0000-0000-00004C390000}"/>
    <cellStyle name="Heading 1 3 2" xfId="14693" xr:uid="{00000000-0005-0000-0000-00004D390000}"/>
    <cellStyle name="Heading 1 3 2 2" xfId="14694" xr:uid="{00000000-0005-0000-0000-00004E390000}"/>
    <cellStyle name="Heading 1 3 3" xfId="14695" xr:uid="{00000000-0005-0000-0000-00004F390000}"/>
    <cellStyle name="Heading 1 3 3 2" xfId="14696" xr:uid="{00000000-0005-0000-0000-000050390000}"/>
    <cellStyle name="Heading 1 3 4" xfId="14697" xr:uid="{00000000-0005-0000-0000-000051390000}"/>
    <cellStyle name="Heading 1 3 4 2" xfId="14698" xr:uid="{00000000-0005-0000-0000-000052390000}"/>
    <cellStyle name="Heading 1 3 5" xfId="14699" xr:uid="{00000000-0005-0000-0000-000053390000}"/>
    <cellStyle name="Heading 1 3 5 2" xfId="14700" xr:uid="{00000000-0005-0000-0000-000054390000}"/>
    <cellStyle name="Heading 1 3 6" xfId="14701" xr:uid="{00000000-0005-0000-0000-000055390000}"/>
    <cellStyle name="Heading 1 3 6 2" xfId="14702" xr:uid="{00000000-0005-0000-0000-000056390000}"/>
    <cellStyle name="Heading 1 3 7" xfId="14703" xr:uid="{00000000-0005-0000-0000-000057390000}"/>
    <cellStyle name="Heading 1 3 7 2" xfId="14704" xr:uid="{00000000-0005-0000-0000-000058390000}"/>
    <cellStyle name="Heading 1 3 8" xfId="14705" xr:uid="{00000000-0005-0000-0000-000059390000}"/>
    <cellStyle name="Heading 1 3 8 2" xfId="14706" xr:uid="{00000000-0005-0000-0000-00005A390000}"/>
    <cellStyle name="Heading 1 3 9" xfId="14707" xr:uid="{00000000-0005-0000-0000-00005B390000}"/>
    <cellStyle name="Heading 1 3 9 2" xfId="14708" xr:uid="{00000000-0005-0000-0000-00005C390000}"/>
    <cellStyle name="Heading 1 3_wimax" xfId="14709" xr:uid="{00000000-0005-0000-0000-00005D390000}"/>
    <cellStyle name="Heading 1 30" xfId="14710" xr:uid="{00000000-0005-0000-0000-00005E390000}"/>
    <cellStyle name="Heading 1 30 2" xfId="14711" xr:uid="{00000000-0005-0000-0000-00005F390000}"/>
    <cellStyle name="Heading 1 31" xfId="14712" xr:uid="{00000000-0005-0000-0000-000060390000}"/>
    <cellStyle name="Heading 1 31 2" xfId="14713" xr:uid="{00000000-0005-0000-0000-000061390000}"/>
    <cellStyle name="Heading 1 32" xfId="14714" xr:uid="{00000000-0005-0000-0000-000062390000}"/>
    <cellStyle name="Heading 1 32 2" xfId="14715" xr:uid="{00000000-0005-0000-0000-000063390000}"/>
    <cellStyle name="Heading 1 33" xfId="14716" xr:uid="{00000000-0005-0000-0000-000064390000}"/>
    <cellStyle name="Heading 1 33 2" xfId="14717" xr:uid="{00000000-0005-0000-0000-000065390000}"/>
    <cellStyle name="Heading 1 34" xfId="14718" xr:uid="{00000000-0005-0000-0000-000066390000}"/>
    <cellStyle name="Heading 1 34 2" xfId="14719" xr:uid="{00000000-0005-0000-0000-000067390000}"/>
    <cellStyle name="Heading 1 4" xfId="14720" xr:uid="{00000000-0005-0000-0000-000068390000}"/>
    <cellStyle name="Heading 1 4 10" xfId="14721" xr:uid="{00000000-0005-0000-0000-000069390000}"/>
    <cellStyle name="Heading 1 4 10 2" xfId="14722" xr:uid="{00000000-0005-0000-0000-00006A390000}"/>
    <cellStyle name="Heading 1 4 11" xfId="14723" xr:uid="{00000000-0005-0000-0000-00006B390000}"/>
    <cellStyle name="Heading 1 4 11 2" xfId="14724" xr:uid="{00000000-0005-0000-0000-00006C390000}"/>
    <cellStyle name="Heading 1 4 12" xfId="14725" xr:uid="{00000000-0005-0000-0000-00006D390000}"/>
    <cellStyle name="Heading 1 4 12 2" xfId="14726" xr:uid="{00000000-0005-0000-0000-00006E390000}"/>
    <cellStyle name="Heading 1 4 13" xfId="14727" xr:uid="{00000000-0005-0000-0000-00006F390000}"/>
    <cellStyle name="Heading 1 4 13 2" xfId="14728" xr:uid="{00000000-0005-0000-0000-000070390000}"/>
    <cellStyle name="Heading 1 4 14" xfId="14729" xr:uid="{00000000-0005-0000-0000-000071390000}"/>
    <cellStyle name="Heading 1 4 15" xfId="14730" xr:uid="{00000000-0005-0000-0000-000072390000}"/>
    <cellStyle name="Heading 1 4 16" xfId="14731" xr:uid="{00000000-0005-0000-0000-000073390000}"/>
    <cellStyle name="Heading 1 4 17" xfId="14732" xr:uid="{00000000-0005-0000-0000-000074390000}"/>
    <cellStyle name="Heading 1 4 18" xfId="14733" xr:uid="{00000000-0005-0000-0000-000075390000}"/>
    <cellStyle name="Heading 1 4 2" xfId="14734" xr:uid="{00000000-0005-0000-0000-000076390000}"/>
    <cellStyle name="Heading 1 4 2 2" xfId="14735" xr:uid="{00000000-0005-0000-0000-000077390000}"/>
    <cellStyle name="Heading 1 4 3" xfId="14736" xr:uid="{00000000-0005-0000-0000-000078390000}"/>
    <cellStyle name="Heading 1 4 3 2" xfId="14737" xr:uid="{00000000-0005-0000-0000-000079390000}"/>
    <cellStyle name="Heading 1 4 4" xfId="14738" xr:uid="{00000000-0005-0000-0000-00007A390000}"/>
    <cellStyle name="Heading 1 4 4 2" xfId="14739" xr:uid="{00000000-0005-0000-0000-00007B390000}"/>
    <cellStyle name="Heading 1 4 5" xfId="14740" xr:uid="{00000000-0005-0000-0000-00007C390000}"/>
    <cellStyle name="Heading 1 4 5 2" xfId="14741" xr:uid="{00000000-0005-0000-0000-00007D390000}"/>
    <cellStyle name="Heading 1 4 6" xfId="14742" xr:uid="{00000000-0005-0000-0000-00007E390000}"/>
    <cellStyle name="Heading 1 4 6 2" xfId="14743" xr:uid="{00000000-0005-0000-0000-00007F390000}"/>
    <cellStyle name="Heading 1 4 7" xfId="14744" xr:uid="{00000000-0005-0000-0000-000080390000}"/>
    <cellStyle name="Heading 1 4 7 2" xfId="14745" xr:uid="{00000000-0005-0000-0000-000081390000}"/>
    <cellStyle name="Heading 1 4 8" xfId="14746" xr:uid="{00000000-0005-0000-0000-000082390000}"/>
    <cellStyle name="Heading 1 4 8 2" xfId="14747" xr:uid="{00000000-0005-0000-0000-000083390000}"/>
    <cellStyle name="Heading 1 4 9" xfId="14748" xr:uid="{00000000-0005-0000-0000-000084390000}"/>
    <cellStyle name="Heading 1 4 9 2" xfId="14749" xr:uid="{00000000-0005-0000-0000-000085390000}"/>
    <cellStyle name="Heading 1 4_wimax" xfId="14750" xr:uid="{00000000-0005-0000-0000-000086390000}"/>
    <cellStyle name="Heading 1 5" xfId="14751" xr:uid="{00000000-0005-0000-0000-000087390000}"/>
    <cellStyle name="Heading 1 5 10" xfId="14752" xr:uid="{00000000-0005-0000-0000-000088390000}"/>
    <cellStyle name="Heading 1 5 10 2" xfId="14753" xr:uid="{00000000-0005-0000-0000-000089390000}"/>
    <cellStyle name="Heading 1 5 11" xfId="14754" xr:uid="{00000000-0005-0000-0000-00008A390000}"/>
    <cellStyle name="Heading 1 5 11 2" xfId="14755" xr:uid="{00000000-0005-0000-0000-00008B390000}"/>
    <cellStyle name="Heading 1 5 12" xfId="14756" xr:uid="{00000000-0005-0000-0000-00008C390000}"/>
    <cellStyle name="Heading 1 5 12 2" xfId="14757" xr:uid="{00000000-0005-0000-0000-00008D390000}"/>
    <cellStyle name="Heading 1 5 13" xfId="14758" xr:uid="{00000000-0005-0000-0000-00008E390000}"/>
    <cellStyle name="Heading 1 5 13 2" xfId="14759" xr:uid="{00000000-0005-0000-0000-00008F390000}"/>
    <cellStyle name="Heading 1 5 14" xfId="14760" xr:uid="{00000000-0005-0000-0000-000090390000}"/>
    <cellStyle name="Heading 1 5 15" xfId="14761" xr:uid="{00000000-0005-0000-0000-000091390000}"/>
    <cellStyle name="Heading 1 5 16" xfId="14762" xr:uid="{00000000-0005-0000-0000-000092390000}"/>
    <cellStyle name="Heading 1 5 17" xfId="14763" xr:uid="{00000000-0005-0000-0000-000093390000}"/>
    <cellStyle name="Heading 1 5 18" xfId="14764" xr:uid="{00000000-0005-0000-0000-000094390000}"/>
    <cellStyle name="Heading 1 5 2" xfId="14765" xr:uid="{00000000-0005-0000-0000-000095390000}"/>
    <cellStyle name="Heading 1 5 2 2" xfId="14766" xr:uid="{00000000-0005-0000-0000-000096390000}"/>
    <cellStyle name="Heading 1 5 3" xfId="14767" xr:uid="{00000000-0005-0000-0000-000097390000}"/>
    <cellStyle name="Heading 1 5 3 2" xfId="14768" xr:uid="{00000000-0005-0000-0000-000098390000}"/>
    <cellStyle name="Heading 1 5 4" xfId="14769" xr:uid="{00000000-0005-0000-0000-000099390000}"/>
    <cellStyle name="Heading 1 5 4 2" xfId="14770" xr:uid="{00000000-0005-0000-0000-00009A390000}"/>
    <cellStyle name="Heading 1 5 5" xfId="14771" xr:uid="{00000000-0005-0000-0000-00009B390000}"/>
    <cellStyle name="Heading 1 5 5 2" xfId="14772" xr:uid="{00000000-0005-0000-0000-00009C390000}"/>
    <cellStyle name="Heading 1 5 6" xfId="14773" xr:uid="{00000000-0005-0000-0000-00009D390000}"/>
    <cellStyle name="Heading 1 5 6 2" xfId="14774" xr:uid="{00000000-0005-0000-0000-00009E390000}"/>
    <cellStyle name="Heading 1 5 7" xfId="14775" xr:uid="{00000000-0005-0000-0000-00009F390000}"/>
    <cellStyle name="Heading 1 5 7 2" xfId="14776" xr:uid="{00000000-0005-0000-0000-0000A0390000}"/>
    <cellStyle name="Heading 1 5 8" xfId="14777" xr:uid="{00000000-0005-0000-0000-0000A1390000}"/>
    <cellStyle name="Heading 1 5 8 2" xfId="14778" xr:uid="{00000000-0005-0000-0000-0000A2390000}"/>
    <cellStyle name="Heading 1 5 9" xfId="14779" xr:uid="{00000000-0005-0000-0000-0000A3390000}"/>
    <cellStyle name="Heading 1 5 9 2" xfId="14780" xr:uid="{00000000-0005-0000-0000-0000A4390000}"/>
    <cellStyle name="Heading 1 5_wimax" xfId="14781" xr:uid="{00000000-0005-0000-0000-0000A5390000}"/>
    <cellStyle name="Heading 1 6" xfId="14782" xr:uid="{00000000-0005-0000-0000-0000A6390000}"/>
    <cellStyle name="Heading 1 6 10" xfId="14783" xr:uid="{00000000-0005-0000-0000-0000A7390000}"/>
    <cellStyle name="Heading 1 6 10 2" xfId="14784" xr:uid="{00000000-0005-0000-0000-0000A8390000}"/>
    <cellStyle name="Heading 1 6 11" xfId="14785" xr:uid="{00000000-0005-0000-0000-0000A9390000}"/>
    <cellStyle name="Heading 1 6 11 2" xfId="14786" xr:uid="{00000000-0005-0000-0000-0000AA390000}"/>
    <cellStyle name="Heading 1 6 12" xfId="14787" xr:uid="{00000000-0005-0000-0000-0000AB390000}"/>
    <cellStyle name="Heading 1 6 12 2" xfId="14788" xr:uid="{00000000-0005-0000-0000-0000AC390000}"/>
    <cellStyle name="Heading 1 6 13" xfId="14789" xr:uid="{00000000-0005-0000-0000-0000AD390000}"/>
    <cellStyle name="Heading 1 6 13 2" xfId="14790" xr:uid="{00000000-0005-0000-0000-0000AE390000}"/>
    <cellStyle name="Heading 1 6 14" xfId="14791" xr:uid="{00000000-0005-0000-0000-0000AF390000}"/>
    <cellStyle name="Heading 1 6 2" xfId="14792" xr:uid="{00000000-0005-0000-0000-0000B0390000}"/>
    <cellStyle name="Heading 1 6 2 2" xfId="14793" xr:uid="{00000000-0005-0000-0000-0000B1390000}"/>
    <cellStyle name="Heading 1 6 3" xfId="14794" xr:uid="{00000000-0005-0000-0000-0000B2390000}"/>
    <cellStyle name="Heading 1 6 3 2" xfId="14795" xr:uid="{00000000-0005-0000-0000-0000B3390000}"/>
    <cellStyle name="Heading 1 6 4" xfId="14796" xr:uid="{00000000-0005-0000-0000-0000B4390000}"/>
    <cellStyle name="Heading 1 6 4 2" xfId="14797" xr:uid="{00000000-0005-0000-0000-0000B5390000}"/>
    <cellStyle name="Heading 1 6 5" xfId="14798" xr:uid="{00000000-0005-0000-0000-0000B6390000}"/>
    <cellStyle name="Heading 1 6 5 2" xfId="14799" xr:uid="{00000000-0005-0000-0000-0000B7390000}"/>
    <cellStyle name="Heading 1 6 6" xfId="14800" xr:uid="{00000000-0005-0000-0000-0000B8390000}"/>
    <cellStyle name="Heading 1 6 6 2" xfId="14801" xr:uid="{00000000-0005-0000-0000-0000B9390000}"/>
    <cellStyle name="Heading 1 6 7" xfId="14802" xr:uid="{00000000-0005-0000-0000-0000BA390000}"/>
    <cellStyle name="Heading 1 6 7 2" xfId="14803" xr:uid="{00000000-0005-0000-0000-0000BB390000}"/>
    <cellStyle name="Heading 1 6 8" xfId="14804" xr:uid="{00000000-0005-0000-0000-0000BC390000}"/>
    <cellStyle name="Heading 1 6 8 2" xfId="14805" xr:uid="{00000000-0005-0000-0000-0000BD390000}"/>
    <cellStyle name="Heading 1 6 9" xfId="14806" xr:uid="{00000000-0005-0000-0000-0000BE390000}"/>
    <cellStyle name="Heading 1 6 9 2" xfId="14807" xr:uid="{00000000-0005-0000-0000-0000BF390000}"/>
    <cellStyle name="Heading 1 7" xfId="14808" xr:uid="{00000000-0005-0000-0000-0000C0390000}"/>
    <cellStyle name="Heading 1 7 10" xfId="14809" xr:uid="{00000000-0005-0000-0000-0000C1390000}"/>
    <cellStyle name="Heading 1 7 10 2" xfId="14810" xr:uid="{00000000-0005-0000-0000-0000C2390000}"/>
    <cellStyle name="Heading 1 7 11" xfId="14811" xr:uid="{00000000-0005-0000-0000-0000C3390000}"/>
    <cellStyle name="Heading 1 7 11 2" xfId="14812" xr:uid="{00000000-0005-0000-0000-0000C4390000}"/>
    <cellStyle name="Heading 1 7 12" xfId="14813" xr:uid="{00000000-0005-0000-0000-0000C5390000}"/>
    <cellStyle name="Heading 1 7 12 2" xfId="14814" xr:uid="{00000000-0005-0000-0000-0000C6390000}"/>
    <cellStyle name="Heading 1 7 13" xfId="14815" xr:uid="{00000000-0005-0000-0000-0000C7390000}"/>
    <cellStyle name="Heading 1 7 13 2" xfId="14816" xr:uid="{00000000-0005-0000-0000-0000C8390000}"/>
    <cellStyle name="Heading 1 7 14" xfId="14817" xr:uid="{00000000-0005-0000-0000-0000C9390000}"/>
    <cellStyle name="Heading 1 7 2" xfId="14818" xr:uid="{00000000-0005-0000-0000-0000CA390000}"/>
    <cellStyle name="Heading 1 7 2 2" xfId="14819" xr:uid="{00000000-0005-0000-0000-0000CB390000}"/>
    <cellStyle name="Heading 1 7 3" xfId="14820" xr:uid="{00000000-0005-0000-0000-0000CC390000}"/>
    <cellStyle name="Heading 1 7 3 2" xfId="14821" xr:uid="{00000000-0005-0000-0000-0000CD390000}"/>
    <cellStyle name="Heading 1 7 4" xfId="14822" xr:uid="{00000000-0005-0000-0000-0000CE390000}"/>
    <cellStyle name="Heading 1 7 4 2" xfId="14823" xr:uid="{00000000-0005-0000-0000-0000CF390000}"/>
    <cellStyle name="Heading 1 7 5" xfId="14824" xr:uid="{00000000-0005-0000-0000-0000D0390000}"/>
    <cellStyle name="Heading 1 7 5 2" xfId="14825" xr:uid="{00000000-0005-0000-0000-0000D1390000}"/>
    <cellStyle name="Heading 1 7 6" xfId="14826" xr:uid="{00000000-0005-0000-0000-0000D2390000}"/>
    <cellStyle name="Heading 1 7 6 2" xfId="14827" xr:uid="{00000000-0005-0000-0000-0000D3390000}"/>
    <cellStyle name="Heading 1 7 7" xfId="14828" xr:uid="{00000000-0005-0000-0000-0000D4390000}"/>
    <cellStyle name="Heading 1 7 7 2" xfId="14829" xr:uid="{00000000-0005-0000-0000-0000D5390000}"/>
    <cellStyle name="Heading 1 7 8" xfId="14830" xr:uid="{00000000-0005-0000-0000-0000D6390000}"/>
    <cellStyle name="Heading 1 7 8 2" xfId="14831" xr:uid="{00000000-0005-0000-0000-0000D7390000}"/>
    <cellStyle name="Heading 1 7 9" xfId="14832" xr:uid="{00000000-0005-0000-0000-0000D8390000}"/>
    <cellStyle name="Heading 1 7 9 2" xfId="14833" xr:uid="{00000000-0005-0000-0000-0000D9390000}"/>
    <cellStyle name="Heading 1 8" xfId="14834" xr:uid="{00000000-0005-0000-0000-0000DA390000}"/>
    <cellStyle name="Heading 1 8 2" xfId="14835" xr:uid="{00000000-0005-0000-0000-0000DB390000}"/>
    <cellStyle name="Heading 1 9" xfId="14836" xr:uid="{00000000-0005-0000-0000-0000DC390000}"/>
    <cellStyle name="Heading 1 9 2" xfId="14837" xr:uid="{00000000-0005-0000-0000-0000DD390000}"/>
    <cellStyle name="Heading 2 10" xfId="14838" xr:uid="{00000000-0005-0000-0000-0000DE390000}"/>
    <cellStyle name="Heading 2 10 2" xfId="14839" xr:uid="{00000000-0005-0000-0000-0000DF390000}"/>
    <cellStyle name="Heading 2 11" xfId="14840" xr:uid="{00000000-0005-0000-0000-0000E0390000}"/>
    <cellStyle name="Heading 2 11 2" xfId="14841" xr:uid="{00000000-0005-0000-0000-0000E1390000}"/>
    <cellStyle name="Heading 2 12" xfId="14842" xr:uid="{00000000-0005-0000-0000-0000E2390000}"/>
    <cellStyle name="Heading 2 12 2" xfId="14843" xr:uid="{00000000-0005-0000-0000-0000E3390000}"/>
    <cellStyle name="Heading 2 13" xfId="14844" xr:uid="{00000000-0005-0000-0000-0000E4390000}"/>
    <cellStyle name="Heading 2 13 2" xfId="14845" xr:uid="{00000000-0005-0000-0000-0000E5390000}"/>
    <cellStyle name="Heading 2 14" xfId="14846" xr:uid="{00000000-0005-0000-0000-0000E6390000}"/>
    <cellStyle name="Heading 2 14 2" xfId="14847" xr:uid="{00000000-0005-0000-0000-0000E7390000}"/>
    <cellStyle name="Heading 2 15" xfId="14848" xr:uid="{00000000-0005-0000-0000-0000E8390000}"/>
    <cellStyle name="Heading 2 15 2" xfId="14849" xr:uid="{00000000-0005-0000-0000-0000E9390000}"/>
    <cellStyle name="Heading 2 16" xfId="14850" xr:uid="{00000000-0005-0000-0000-0000EA390000}"/>
    <cellStyle name="Heading 2 16 2" xfId="14851" xr:uid="{00000000-0005-0000-0000-0000EB390000}"/>
    <cellStyle name="Heading 2 17" xfId="14852" xr:uid="{00000000-0005-0000-0000-0000EC390000}"/>
    <cellStyle name="Heading 2 17 2" xfId="14853" xr:uid="{00000000-0005-0000-0000-0000ED390000}"/>
    <cellStyle name="Heading 2 18" xfId="14854" xr:uid="{00000000-0005-0000-0000-0000EE390000}"/>
    <cellStyle name="Heading 2 18 2" xfId="14855" xr:uid="{00000000-0005-0000-0000-0000EF390000}"/>
    <cellStyle name="Heading 2 19" xfId="14856" xr:uid="{00000000-0005-0000-0000-0000F0390000}"/>
    <cellStyle name="Heading 2 19 2" xfId="14857" xr:uid="{00000000-0005-0000-0000-0000F1390000}"/>
    <cellStyle name="Heading 2 2" xfId="14858" xr:uid="{00000000-0005-0000-0000-0000F2390000}"/>
    <cellStyle name="Heading 2 2 10" xfId="14859" xr:uid="{00000000-0005-0000-0000-0000F3390000}"/>
    <cellStyle name="Heading 2 2 10 2" xfId="14860" xr:uid="{00000000-0005-0000-0000-0000F4390000}"/>
    <cellStyle name="Heading 2 2 11" xfId="14861" xr:uid="{00000000-0005-0000-0000-0000F5390000}"/>
    <cellStyle name="Heading 2 2 11 2" xfId="14862" xr:uid="{00000000-0005-0000-0000-0000F6390000}"/>
    <cellStyle name="Heading 2 2 12" xfId="14863" xr:uid="{00000000-0005-0000-0000-0000F7390000}"/>
    <cellStyle name="Heading 2 2 12 2" xfId="14864" xr:uid="{00000000-0005-0000-0000-0000F8390000}"/>
    <cellStyle name="Heading 2 2 13" xfId="14865" xr:uid="{00000000-0005-0000-0000-0000F9390000}"/>
    <cellStyle name="Heading 2 2 13 2" xfId="14866" xr:uid="{00000000-0005-0000-0000-0000FA390000}"/>
    <cellStyle name="Heading 2 2 14" xfId="14867" xr:uid="{00000000-0005-0000-0000-0000FB390000}"/>
    <cellStyle name="Heading 2 2 15" xfId="14868" xr:uid="{00000000-0005-0000-0000-0000FC390000}"/>
    <cellStyle name="Heading 2 2 16" xfId="14869" xr:uid="{00000000-0005-0000-0000-0000FD390000}"/>
    <cellStyle name="Heading 2 2 17" xfId="14870" xr:uid="{00000000-0005-0000-0000-0000FE390000}"/>
    <cellStyle name="Heading 2 2 18" xfId="14871" xr:uid="{00000000-0005-0000-0000-0000FF390000}"/>
    <cellStyle name="Heading 2 2 2" xfId="14872" xr:uid="{00000000-0005-0000-0000-0000003A0000}"/>
    <cellStyle name="Heading 2 2 2 2" xfId="14873" xr:uid="{00000000-0005-0000-0000-0000013A0000}"/>
    <cellStyle name="Heading 2 2 3" xfId="14874" xr:uid="{00000000-0005-0000-0000-0000023A0000}"/>
    <cellStyle name="Heading 2 2 3 2" xfId="14875" xr:uid="{00000000-0005-0000-0000-0000033A0000}"/>
    <cellStyle name="Heading 2 2 4" xfId="14876" xr:uid="{00000000-0005-0000-0000-0000043A0000}"/>
    <cellStyle name="Heading 2 2 4 2" xfId="14877" xr:uid="{00000000-0005-0000-0000-0000053A0000}"/>
    <cellStyle name="Heading 2 2 5" xfId="14878" xr:uid="{00000000-0005-0000-0000-0000063A0000}"/>
    <cellStyle name="Heading 2 2 5 2" xfId="14879" xr:uid="{00000000-0005-0000-0000-0000073A0000}"/>
    <cellStyle name="Heading 2 2 6" xfId="14880" xr:uid="{00000000-0005-0000-0000-0000083A0000}"/>
    <cellStyle name="Heading 2 2 6 2" xfId="14881" xr:uid="{00000000-0005-0000-0000-0000093A0000}"/>
    <cellStyle name="Heading 2 2 7" xfId="14882" xr:uid="{00000000-0005-0000-0000-00000A3A0000}"/>
    <cellStyle name="Heading 2 2 7 2" xfId="14883" xr:uid="{00000000-0005-0000-0000-00000B3A0000}"/>
    <cellStyle name="Heading 2 2 8" xfId="14884" xr:uid="{00000000-0005-0000-0000-00000C3A0000}"/>
    <cellStyle name="Heading 2 2 8 2" xfId="14885" xr:uid="{00000000-0005-0000-0000-00000D3A0000}"/>
    <cellStyle name="Heading 2 2 9" xfId="14886" xr:uid="{00000000-0005-0000-0000-00000E3A0000}"/>
    <cellStyle name="Heading 2 2 9 2" xfId="14887" xr:uid="{00000000-0005-0000-0000-00000F3A0000}"/>
    <cellStyle name="Heading 2 2_wimax" xfId="14888" xr:uid="{00000000-0005-0000-0000-0000103A0000}"/>
    <cellStyle name="Heading 2 20" xfId="14889" xr:uid="{00000000-0005-0000-0000-0000113A0000}"/>
    <cellStyle name="Heading 2 20 2" xfId="14890" xr:uid="{00000000-0005-0000-0000-0000123A0000}"/>
    <cellStyle name="Heading 2 21" xfId="14891" xr:uid="{00000000-0005-0000-0000-0000133A0000}"/>
    <cellStyle name="Heading 2 21 2" xfId="14892" xr:uid="{00000000-0005-0000-0000-0000143A0000}"/>
    <cellStyle name="Heading 2 22" xfId="14893" xr:uid="{00000000-0005-0000-0000-0000153A0000}"/>
    <cellStyle name="Heading 2 22 2" xfId="14894" xr:uid="{00000000-0005-0000-0000-0000163A0000}"/>
    <cellStyle name="Heading 2 23" xfId="14895" xr:uid="{00000000-0005-0000-0000-0000173A0000}"/>
    <cellStyle name="Heading 2 23 2" xfId="14896" xr:uid="{00000000-0005-0000-0000-0000183A0000}"/>
    <cellStyle name="Heading 2 24" xfId="14897" xr:uid="{00000000-0005-0000-0000-0000193A0000}"/>
    <cellStyle name="Heading 2 24 2" xfId="14898" xr:uid="{00000000-0005-0000-0000-00001A3A0000}"/>
    <cellStyle name="Heading 2 25" xfId="14899" xr:uid="{00000000-0005-0000-0000-00001B3A0000}"/>
    <cellStyle name="Heading 2 25 2" xfId="14900" xr:uid="{00000000-0005-0000-0000-00001C3A0000}"/>
    <cellStyle name="Heading 2 26" xfId="14901" xr:uid="{00000000-0005-0000-0000-00001D3A0000}"/>
    <cellStyle name="Heading 2 26 2" xfId="14902" xr:uid="{00000000-0005-0000-0000-00001E3A0000}"/>
    <cellStyle name="Heading 2 27" xfId="14903" xr:uid="{00000000-0005-0000-0000-00001F3A0000}"/>
    <cellStyle name="Heading 2 27 2" xfId="14904" xr:uid="{00000000-0005-0000-0000-0000203A0000}"/>
    <cellStyle name="Heading 2 27 2 2" xfId="14905" xr:uid="{00000000-0005-0000-0000-0000213A0000}"/>
    <cellStyle name="Heading 2 27 3" xfId="14906" xr:uid="{00000000-0005-0000-0000-0000223A0000}"/>
    <cellStyle name="Heading 2 28" xfId="14907" xr:uid="{00000000-0005-0000-0000-0000233A0000}"/>
    <cellStyle name="Heading 2 28 2" xfId="14908" xr:uid="{00000000-0005-0000-0000-0000243A0000}"/>
    <cellStyle name="Heading 2 29" xfId="14909" xr:uid="{00000000-0005-0000-0000-0000253A0000}"/>
    <cellStyle name="Heading 2 29 2" xfId="14910" xr:uid="{00000000-0005-0000-0000-0000263A0000}"/>
    <cellStyle name="Heading 2 3" xfId="14911" xr:uid="{00000000-0005-0000-0000-0000273A0000}"/>
    <cellStyle name="Heading 2 3 10" xfId="14912" xr:uid="{00000000-0005-0000-0000-0000283A0000}"/>
    <cellStyle name="Heading 2 3 10 2" xfId="14913" xr:uid="{00000000-0005-0000-0000-0000293A0000}"/>
    <cellStyle name="Heading 2 3 11" xfId="14914" xr:uid="{00000000-0005-0000-0000-00002A3A0000}"/>
    <cellStyle name="Heading 2 3 11 2" xfId="14915" xr:uid="{00000000-0005-0000-0000-00002B3A0000}"/>
    <cellStyle name="Heading 2 3 12" xfId="14916" xr:uid="{00000000-0005-0000-0000-00002C3A0000}"/>
    <cellStyle name="Heading 2 3 12 2" xfId="14917" xr:uid="{00000000-0005-0000-0000-00002D3A0000}"/>
    <cellStyle name="Heading 2 3 13" xfId="14918" xr:uid="{00000000-0005-0000-0000-00002E3A0000}"/>
    <cellStyle name="Heading 2 3 13 2" xfId="14919" xr:uid="{00000000-0005-0000-0000-00002F3A0000}"/>
    <cellStyle name="Heading 2 3 14" xfId="14920" xr:uid="{00000000-0005-0000-0000-0000303A0000}"/>
    <cellStyle name="Heading 2 3 15" xfId="14921" xr:uid="{00000000-0005-0000-0000-0000313A0000}"/>
    <cellStyle name="Heading 2 3 16" xfId="14922" xr:uid="{00000000-0005-0000-0000-0000323A0000}"/>
    <cellStyle name="Heading 2 3 17" xfId="14923" xr:uid="{00000000-0005-0000-0000-0000333A0000}"/>
    <cellStyle name="Heading 2 3 18" xfId="14924" xr:uid="{00000000-0005-0000-0000-0000343A0000}"/>
    <cellStyle name="Heading 2 3 2" xfId="14925" xr:uid="{00000000-0005-0000-0000-0000353A0000}"/>
    <cellStyle name="Heading 2 3 2 2" xfId="14926" xr:uid="{00000000-0005-0000-0000-0000363A0000}"/>
    <cellStyle name="Heading 2 3 3" xfId="14927" xr:uid="{00000000-0005-0000-0000-0000373A0000}"/>
    <cellStyle name="Heading 2 3 3 2" xfId="14928" xr:uid="{00000000-0005-0000-0000-0000383A0000}"/>
    <cellStyle name="Heading 2 3 4" xfId="14929" xr:uid="{00000000-0005-0000-0000-0000393A0000}"/>
    <cellStyle name="Heading 2 3 4 2" xfId="14930" xr:uid="{00000000-0005-0000-0000-00003A3A0000}"/>
    <cellStyle name="Heading 2 3 5" xfId="14931" xr:uid="{00000000-0005-0000-0000-00003B3A0000}"/>
    <cellStyle name="Heading 2 3 5 2" xfId="14932" xr:uid="{00000000-0005-0000-0000-00003C3A0000}"/>
    <cellStyle name="Heading 2 3 6" xfId="14933" xr:uid="{00000000-0005-0000-0000-00003D3A0000}"/>
    <cellStyle name="Heading 2 3 6 2" xfId="14934" xr:uid="{00000000-0005-0000-0000-00003E3A0000}"/>
    <cellStyle name="Heading 2 3 7" xfId="14935" xr:uid="{00000000-0005-0000-0000-00003F3A0000}"/>
    <cellStyle name="Heading 2 3 7 2" xfId="14936" xr:uid="{00000000-0005-0000-0000-0000403A0000}"/>
    <cellStyle name="Heading 2 3 8" xfId="14937" xr:uid="{00000000-0005-0000-0000-0000413A0000}"/>
    <cellStyle name="Heading 2 3 8 2" xfId="14938" xr:uid="{00000000-0005-0000-0000-0000423A0000}"/>
    <cellStyle name="Heading 2 3 9" xfId="14939" xr:uid="{00000000-0005-0000-0000-0000433A0000}"/>
    <cellStyle name="Heading 2 3 9 2" xfId="14940" xr:uid="{00000000-0005-0000-0000-0000443A0000}"/>
    <cellStyle name="Heading 2 3_wimax" xfId="14941" xr:uid="{00000000-0005-0000-0000-0000453A0000}"/>
    <cellStyle name="Heading 2 30" xfId="14942" xr:uid="{00000000-0005-0000-0000-0000463A0000}"/>
    <cellStyle name="Heading 2 30 2" xfId="14943" xr:uid="{00000000-0005-0000-0000-0000473A0000}"/>
    <cellStyle name="Heading 2 31" xfId="14944" xr:uid="{00000000-0005-0000-0000-0000483A0000}"/>
    <cellStyle name="Heading 2 31 2" xfId="14945" xr:uid="{00000000-0005-0000-0000-0000493A0000}"/>
    <cellStyle name="Heading 2 32" xfId="14946" xr:uid="{00000000-0005-0000-0000-00004A3A0000}"/>
    <cellStyle name="Heading 2 32 2" xfId="14947" xr:uid="{00000000-0005-0000-0000-00004B3A0000}"/>
    <cellStyle name="Heading 2 33" xfId="14948" xr:uid="{00000000-0005-0000-0000-00004C3A0000}"/>
    <cellStyle name="Heading 2 33 2" xfId="14949" xr:uid="{00000000-0005-0000-0000-00004D3A0000}"/>
    <cellStyle name="Heading 2 34" xfId="14950" xr:uid="{00000000-0005-0000-0000-00004E3A0000}"/>
    <cellStyle name="Heading 2 34 2" xfId="14951" xr:uid="{00000000-0005-0000-0000-00004F3A0000}"/>
    <cellStyle name="Heading 2 4" xfId="14952" xr:uid="{00000000-0005-0000-0000-0000503A0000}"/>
    <cellStyle name="Heading 2 4 10" xfId="14953" xr:uid="{00000000-0005-0000-0000-0000513A0000}"/>
    <cellStyle name="Heading 2 4 10 2" xfId="14954" xr:uid="{00000000-0005-0000-0000-0000523A0000}"/>
    <cellStyle name="Heading 2 4 11" xfId="14955" xr:uid="{00000000-0005-0000-0000-0000533A0000}"/>
    <cellStyle name="Heading 2 4 11 2" xfId="14956" xr:uid="{00000000-0005-0000-0000-0000543A0000}"/>
    <cellStyle name="Heading 2 4 12" xfId="14957" xr:uid="{00000000-0005-0000-0000-0000553A0000}"/>
    <cellStyle name="Heading 2 4 12 2" xfId="14958" xr:uid="{00000000-0005-0000-0000-0000563A0000}"/>
    <cellStyle name="Heading 2 4 13" xfId="14959" xr:uid="{00000000-0005-0000-0000-0000573A0000}"/>
    <cellStyle name="Heading 2 4 13 2" xfId="14960" xr:uid="{00000000-0005-0000-0000-0000583A0000}"/>
    <cellStyle name="Heading 2 4 14" xfId="14961" xr:uid="{00000000-0005-0000-0000-0000593A0000}"/>
    <cellStyle name="Heading 2 4 15" xfId="14962" xr:uid="{00000000-0005-0000-0000-00005A3A0000}"/>
    <cellStyle name="Heading 2 4 16" xfId="14963" xr:uid="{00000000-0005-0000-0000-00005B3A0000}"/>
    <cellStyle name="Heading 2 4 17" xfId="14964" xr:uid="{00000000-0005-0000-0000-00005C3A0000}"/>
    <cellStyle name="Heading 2 4 18" xfId="14965" xr:uid="{00000000-0005-0000-0000-00005D3A0000}"/>
    <cellStyle name="Heading 2 4 2" xfId="14966" xr:uid="{00000000-0005-0000-0000-00005E3A0000}"/>
    <cellStyle name="Heading 2 4 2 2" xfId="14967" xr:uid="{00000000-0005-0000-0000-00005F3A0000}"/>
    <cellStyle name="Heading 2 4 3" xfId="14968" xr:uid="{00000000-0005-0000-0000-0000603A0000}"/>
    <cellStyle name="Heading 2 4 3 2" xfId="14969" xr:uid="{00000000-0005-0000-0000-0000613A0000}"/>
    <cellStyle name="Heading 2 4 4" xfId="14970" xr:uid="{00000000-0005-0000-0000-0000623A0000}"/>
    <cellStyle name="Heading 2 4 4 2" xfId="14971" xr:uid="{00000000-0005-0000-0000-0000633A0000}"/>
    <cellStyle name="Heading 2 4 5" xfId="14972" xr:uid="{00000000-0005-0000-0000-0000643A0000}"/>
    <cellStyle name="Heading 2 4 5 2" xfId="14973" xr:uid="{00000000-0005-0000-0000-0000653A0000}"/>
    <cellStyle name="Heading 2 4 6" xfId="14974" xr:uid="{00000000-0005-0000-0000-0000663A0000}"/>
    <cellStyle name="Heading 2 4 6 2" xfId="14975" xr:uid="{00000000-0005-0000-0000-0000673A0000}"/>
    <cellStyle name="Heading 2 4 7" xfId="14976" xr:uid="{00000000-0005-0000-0000-0000683A0000}"/>
    <cellStyle name="Heading 2 4 7 2" xfId="14977" xr:uid="{00000000-0005-0000-0000-0000693A0000}"/>
    <cellStyle name="Heading 2 4 8" xfId="14978" xr:uid="{00000000-0005-0000-0000-00006A3A0000}"/>
    <cellStyle name="Heading 2 4 8 2" xfId="14979" xr:uid="{00000000-0005-0000-0000-00006B3A0000}"/>
    <cellStyle name="Heading 2 4 9" xfId="14980" xr:uid="{00000000-0005-0000-0000-00006C3A0000}"/>
    <cellStyle name="Heading 2 4 9 2" xfId="14981" xr:uid="{00000000-0005-0000-0000-00006D3A0000}"/>
    <cellStyle name="Heading 2 4_wimax" xfId="14982" xr:uid="{00000000-0005-0000-0000-00006E3A0000}"/>
    <cellStyle name="Heading 2 5" xfId="14983" xr:uid="{00000000-0005-0000-0000-00006F3A0000}"/>
    <cellStyle name="Heading 2 5 10" xfId="14984" xr:uid="{00000000-0005-0000-0000-0000703A0000}"/>
    <cellStyle name="Heading 2 5 10 2" xfId="14985" xr:uid="{00000000-0005-0000-0000-0000713A0000}"/>
    <cellStyle name="Heading 2 5 11" xfId="14986" xr:uid="{00000000-0005-0000-0000-0000723A0000}"/>
    <cellStyle name="Heading 2 5 11 2" xfId="14987" xr:uid="{00000000-0005-0000-0000-0000733A0000}"/>
    <cellStyle name="Heading 2 5 12" xfId="14988" xr:uid="{00000000-0005-0000-0000-0000743A0000}"/>
    <cellStyle name="Heading 2 5 12 2" xfId="14989" xr:uid="{00000000-0005-0000-0000-0000753A0000}"/>
    <cellStyle name="Heading 2 5 13" xfId="14990" xr:uid="{00000000-0005-0000-0000-0000763A0000}"/>
    <cellStyle name="Heading 2 5 13 2" xfId="14991" xr:uid="{00000000-0005-0000-0000-0000773A0000}"/>
    <cellStyle name="Heading 2 5 14" xfId="14992" xr:uid="{00000000-0005-0000-0000-0000783A0000}"/>
    <cellStyle name="Heading 2 5 15" xfId="14993" xr:uid="{00000000-0005-0000-0000-0000793A0000}"/>
    <cellStyle name="Heading 2 5 16" xfId="14994" xr:uid="{00000000-0005-0000-0000-00007A3A0000}"/>
    <cellStyle name="Heading 2 5 17" xfId="14995" xr:uid="{00000000-0005-0000-0000-00007B3A0000}"/>
    <cellStyle name="Heading 2 5 18" xfId="14996" xr:uid="{00000000-0005-0000-0000-00007C3A0000}"/>
    <cellStyle name="Heading 2 5 2" xfId="14997" xr:uid="{00000000-0005-0000-0000-00007D3A0000}"/>
    <cellStyle name="Heading 2 5 2 2" xfId="14998" xr:uid="{00000000-0005-0000-0000-00007E3A0000}"/>
    <cellStyle name="Heading 2 5 3" xfId="14999" xr:uid="{00000000-0005-0000-0000-00007F3A0000}"/>
    <cellStyle name="Heading 2 5 3 2" xfId="15000" xr:uid="{00000000-0005-0000-0000-0000803A0000}"/>
    <cellStyle name="Heading 2 5 4" xfId="15001" xr:uid="{00000000-0005-0000-0000-0000813A0000}"/>
    <cellStyle name="Heading 2 5 4 2" xfId="15002" xr:uid="{00000000-0005-0000-0000-0000823A0000}"/>
    <cellStyle name="Heading 2 5 5" xfId="15003" xr:uid="{00000000-0005-0000-0000-0000833A0000}"/>
    <cellStyle name="Heading 2 5 5 2" xfId="15004" xr:uid="{00000000-0005-0000-0000-0000843A0000}"/>
    <cellStyle name="Heading 2 5 6" xfId="15005" xr:uid="{00000000-0005-0000-0000-0000853A0000}"/>
    <cellStyle name="Heading 2 5 6 2" xfId="15006" xr:uid="{00000000-0005-0000-0000-0000863A0000}"/>
    <cellStyle name="Heading 2 5 7" xfId="15007" xr:uid="{00000000-0005-0000-0000-0000873A0000}"/>
    <cellStyle name="Heading 2 5 7 2" xfId="15008" xr:uid="{00000000-0005-0000-0000-0000883A0000}"/>
    <cellStyle name="Heading 2 5 8" xfId="15009" xr:uid="{00000000-0005-0000-0000-0000893A0000}"/>
    <cellStyle name="Heading 2 5 8 2" xfId="15010" xr:uid="{00000000-0005-0000-0000-00008A3A0000}"/>
    <cellStyle name="Heading 2 5 9" xfId="15011" xr:uid="{00000000-0005-0000-0000-00008B3A0000}"/>
    <cellStyle name="Heading 2 5 9 2" xfId="15012" xr:uid="{00000000-0005-0000-0000-00008C3A0000}"/>
    <cellStyle name="Heading 2 5_wimax" xfId="15013" xr:uid="{00000000-0005-0000-0000-00008D3A0000}"/>
    <cellStyle name="Heading 2 6" xfId="15014" xr:uid="{00000000-0005-0000-0000-00008E3A0000}"/>
    <cellStyle name="Heading 2 6 10" xfId="15015" xr:uid="{00000000-0005-0000-0000-00008F3A0000}"/>
    <cellStyle name="Heading 2 6 10 2" xfId="15016" xr:uid="{00000000-0005-0000-0000-0000903A0000}"/>
    <cellStyle name="Heading 2 6 11" xfId="15017" xr:uid="{00000000-0005-0000-0000-0000913A0000}"/>
    <cellStyle name="Heading 2 6 11 2" xfId="15018" xr:uid="{00000000-0005-0000-0000-0000923A0000}"/>
    <cellStyle name="Heading 2 6 12" xfId="15019" xr:uid="{00000000-0005-0000-0000-0000933A0000}"/>
    <cellStyle name="Heading 2 6 12 2" xfId="15020" xr:uid="{00000000-0005-0000-0000-0000943A0000}"/>
    <cellStyle name="Heading 2 6 13" xfId="15021" xr:uid="{00000000-0005-0000-0000-0000953A0000}"/>
    <cellStyle name="Heading 2 6 13 2" xfId="15022" xr:uid="{00000000-0005-0000-0000-0000963A0000}"/>
    <cellStyle name="Heading 2 6 14" xfId="15023" xr:uid="{00000000-0005-0000-0000-0000973A0000}"/>
    <cellStyle name="Heading 2 6 2" xfId="15024" xr:uid="{00000000-0005-0000-0000-0000983A0000}"/>
    <cellStyle name="Heading 2 6 2 2" xfId="15025" xr:uid="{00000000-0005-0000-0000-0000993A0000}"/>
    <cellStyle name="Heading 2 6 3" xfId="15026" xr:uid="{00000000-0005-0000-0000-00009A3A0000}"/>
    <cellStyle name="Heading 2 6 3 2" xfId="15027" xr:uid="{00000000-0005-0000-0000-00009B3A0000}"/>
    <cellStyle name="Heading 2 6 4" xfId="15028" xr:uid="{00000000-0005-0000-0000-00009C3A0000}"/>
    <cellStyle name="Heading 2 6 4 2" xfId="15029" xr:uid="{00000000-0005-0000-0000-00009D3A0000}"/>
    <cellStyle name="Heading 2 6 5" xfId="15030" xr:uid="{00000000-0005-0000-0000-00009E3A0000}"/>
    <cellStyle name="Heading 2 6 5 2" xfId="15031" xr:uid="{00000000-0005-0000-0000-00009F3A0000}"/>
    <cellStyle name="Heading 2 6 6" xfId="15032" xr:uid="{00000000-0005-0000-0000-0000A03A0000}"/>
    <cellStyle name="Heading 2 6 6 2" xfId="15033" xr:uid="{00000000-0005-0000-0000-0000A13A0000}"/>
    <cellStyle name="Heading 2 6 7" xfId="15034" xr:uid="{00000000-0005-0000-0000-0000A23A0000}"/>
    <cellStyle name="Heading 2 6 7 2" xfId="15035" xr:uid="{00000000-0005-0000-0000-0000A33A0000}"/>
    <cellStyle name="Heading 2 6 8" xfId="15036" xr:uid="{00000000-0005-0000-0000-0000A43A0000}"/>
    <cellStyle name="Heading 2 6 8 2" xfId="15037" xr:uid="{00000000-0005-0000-0000-0000A53A0000}"/>
    <cellStyle name="Heading 2 6 9" xfId="15038" xr:uid="{00000000-0005-0000-0000-0000A63A0000}"/>
    <cellStyle name="Heading 2 6 9 2" xfId="15039" xr:uid="{00000000-0005-0000-0000-0000A73A0000}"/>
    <cellStyle name="Heading 2 7" xfId="15040" xr:uid="{00000000-0005-0000-0000-0000A83A0000}"/>
    <cellStyle name="Heading 2 7 10" xfId="15041" xr:uid="{00000000-0005-0000-0000-0000A93A0000}"/>
    <cellStyle name="Heading 2 7 10 2" xfId="15042" xr:uid="{00000000-0005-0000-0000-0000AA3A0000}"/>
    <cellStyle name="Heading 2 7 11" xfId="15043" xr:uid="{00000000-0005-0000-0000-0000AB3A0000}"/>
    <cellStyle name="Heading 2 7 11 2" xfId="15044" xr:uid="{00000000-0005-0000-0000-0000AC3A0000}"/>
    <cellStyle name="Heading 2 7 12" xfId="15045" xr:uid="{00000000-0005-0000-0000-0000AD3A0000}"/>
    <cellStyle name="Heading 2 7 12 2" xfId="15046" xr:uid="{00000000-0005-0000-0000-0000AE3A0000}"/>
    <cellStyle name="Heading 2 7 13" xfId="15047" xr:uid="{00000000-0005-0000-0000-0000AF3A0000}"/>
    <cellStyle name="Heading 2 7 13 2" xfId="15048" xr:uid="{00000000-0005-0000-0000-0000B03A0000}"/>
    <cellStyle name="Heading 2 7 14" xfId="15049" xr:uid="{00000000-0005-0000-0000-0000B13A0000}"/>
    <cellStyle name="Heading 2 7 2" xfId="15050" xr:uid="{00000000-0005-0000-0000-0000B23A0000}"/>
    <cellStyle name="Heading 2 7 2 2" xfId="15051" xr:uid="{00000000-0005-0000-0000-0000B33A0000}"/>
    <cellStyle name="Heading 2 7 3" xfId="15052" xr:uid="{00000000-0005-0000-0000-0000B43A0000}"/>
    <cellStyle name="Heading 2 7 3 2" xfId="15053" xr:uid="{00000000-0005-0000-0000-0000B53A0000}"/>
    <cellStyle name="Heading 2 7 4" xfId="15054" xr:uid="{00000000-0005-0000-0000-0000B63A0000}"/>
    <cellStyle name="Heading 2 7 4 2" xfId="15055" xr:uid="{00000000-0005-0000-0000-0000B73A0000}"/>
    <cellStyle name="Heading 2 7 5" xfId="15056" xr:uid="{00000000-0005-0000-0000-0000B83A0000}"/>
    <cellStyle name="Heading 2 7 5 2" xfId="15057" xr:uid="{00000000-0005-0000-0000-0000B93A0000}"/>
    <cellStyle name="Heading 2 7 6" xfId="15058" xr:uid="{00000000-0005-0000-0000-0000BA3A0000}"/>
    <cellStyle name="Heading 2 7 6 2" xfId="15059" xr:uid="{00000000-0005-0000-0000-0000BB3A0000}"/>
    <cellStyle name="Heading 2 7 7" xfId="15060" xr:uid="{00000000-0005-0000-0000-0000BC3A0000}"/>
    <cellStyle name="Heading 2 7 7 2" xfId="15061" xr:uid="{00000000-0005-0000-0000-0000BD3A0000}"/>
    <cellStyle name="Heading 2 7 8" xfId="15062" xr:uid="{00000000-0005-0000-0000-0000BE3A0000}"/>
    <cellStyle name="Heading 2 7 8 2" xfId="15063" xr:uid="{00000000-0005-0000-0000-0000BF3A0000}"/>
    <cellStyle name="Heading 2 7 9" xfId="15064" xr:uid="{00000000-0005-0000-0000-0000C03A0000}"/>
    <cellStyle name="Heading 2 7 9 2" xfId="15065" xr:uid="{00000000-0005-0000-0000-0000C13A0000}"/>
    <cellStyle name="Heading 2 8" xfId="15066" xr:uid="{00000000-0005-0000-0000-0000C23A0000}"/>
    <cellStyle name="Heading 2 8 2" xfId="15067" xr:uid="{00000000-0005-0000-0000-0000C33A0000}"/>
    <cellStyle name="Heading 2 9" xfId="15068" xr:uid="{00000000-0005-0000-0000-0000C43A0000}"/>
    <cellStyle name="Heading 2 9 2" xfId="15069" xr:uid="{00000000-0005-0000-0000-0000C53A0000}"/>
    <cellStyle name="Heading 3 10" xfId="15070" xr:uid="{00000000-0005-0000-0000-0000C63A0000}"/>
    <cellStyle name="Heading 3 10 2" xfId="15071" xr:uid="{00000000-0005-0000-0000-0000C73A0000}"/>
    <cellStyle name="Heading 3 11" xfId="15072" xr:uid="{00000000-0005-0000-0000-0000C83A0000}"/>
    <cellStyle name="Heading 3 11 2" xfId="15073" xr:uid="{00000000-0005-0000-0000-0000C93A0000}"/>
    <cellStyle name="Heading 3 12" xfId="15074" xr:uid="{00000000-0005-0000-0000-0000CA3A0000}"/>
    <cellStyle name="Heading 3 12 2" xfId="15075" xr:uid="{00000000-0005-0000-0000-0000CB3A0000}"/>
    <cellStyle name="Heading 3 13" xfId="15076" xr:uid="{00000000-0005-0000-0000-0000CC3A0000}"/>
    <cellStyle name="Heading 3 13 2" xfId="15077" xr:uid="{00000000-0005-0000-0000-0000CD3A0000}"/>
    <cellStyle name="Heading 3 14" xfId="15078" xr:uid="{00000000-0005-0000-0000-0000CE3A0000}"/>
    <cellStyle name="Heading 3 14 2" xfId="15079" xr:uid="{00000000-0005-0000-0000-0000CF3A0000}"/>
    <cellStyle name="Heading 3 15" xfId="15080" xr:uid="{00000000-0005-0000-0000-0000D03A0000}"/>
    <cellStyle name="Heading 3 15 2" xfId="15081" xr:uid="{00000000-0005-0000-0000-0000D13A0000}"/>
    <cellStyle name="Heading 3 16" xfId="15082" xr:uid="{00000000-0005-0000-0000-0000D23A0000}"/>
    <cellStyle name="Heading 3 16 2" xfId="15083" xr:uid="{00000000-0005-0000-0000-0000D33A0000}"/>
    <cellStyle name="Heading 3 17" xfId="15084" xr:uid="{00000000-0005-0000-0000-0000D43A0000}"/>
    <cellStyle name="Heading 3 17 2" xfId="15085" xr:uid="{00000000-0005-0000-0000-0000D53A0000}"/>
    <cellStyle name="Heading 3 18" xfId="15086" xr:uid="{00000000-0005-0000-0000-0000D63A0000}"/>
    <cellStyle name="Heading 3 18 2" xfId="15087" xr:uid="{00000000-0005-0000-0000-0000D73A0000}"/>
    <cellStyle name="Heading 3 19" xfId="15088" xr:uid="{00000000-0005-0000-0000-0000D83A0000}"/>
    <cellStyle name="Heading 3 19 2" xfId="15089" xr:uid="{00000000-0005-0000-0000-0000D93A0000}"/>
    <cellStyle name="Heading 3 2" xfId="15090" xr:uid="{00000000-0005-0000-0000-0000DA3A0000}"/>
    <cellStyle name="Heading 3 2 10" xfId="15091" xr:uid="{00000000-0005-0000-0000-0000DB3A0000}"/>
    <cellStyle name="Heading 3 2 10 2" xfId="15092" xr:uid="{00000000-0005-0000-0000-0000DC3A0000}"/>
    <cellStyle name="Heading 3 2 11" xfId="15093" xr:uid="{00000000-0005-0000-0000-0000DD3A0000}"/>
    <cellStyle name="Heading 3 2 11 2" xfId="15094" xr:uid="{00000000-0005-0000-0000-0000DE3A0000}"/>
    <cellStyle name="Heading 3 2 12" xfId="15095" xr:uid="{00000000-0005-0000-0000-0000DF3A0000}"/>
    <cellStyle name="Heading 3 2 12 2" xfId="15096" xr:uid="{00000000-0005-0000-0000-0000E03A0000}"/>
    <cellStyle name="Heading 3 2 13" xfId="15097" xr:uid="{00000000-0005-0000-0000-0000E13A0000}"/>
    <cellStyle name="Heading 3 2 13 2" xfId="15098" xr:uid="{00000000-0005-0000-0000-0000E23A0000}"/>
    <cellStyle name="Heading 3 2 14" xfId="15099" xr:uid="{00000000-0005-0000-0000-0000E33A0000}"/>
    <cellStyle name="Heading 3 2 2" xfId="15100" xr:uid="{00000000-0005-0000-0000-0000E43A0000}"/>
    <cellStyle name="Heading 3 2 2 2" xfId="15101" xr:uid="{00000000-0005-0000-0000-0000E53A0000}"/>
    <cellStyle name="Heading 3 2 3" xfId="15102" xr:uid="{00000000-0005-0000-0000-0000E63A0000}"/>
    <cellStyle name="Heading 3 2 3 2" xfId="15103" xr:uid="{00000000-0005-0000-0000-0000E73A0000}"/>
    <cellStyle name="Heading 3 2 4" xfId="15104" xr:uid="{00000000-0005-0000-0000-0000E83A0000}"/>
    <cellStyle name="Heading 3 2 4 2" xfId="15105" xr:uid="{00000000-0005-0000-0000-0000E93A0000}"/>
    <cellStyle name="Heading 3 2 5" xfId="15106" xr:uid="{00000000-0005-0000-0000-0000EA3A0000}"/>
    <cellStyle name="Heading 3 2 5 2" xfId="15107" xr:uid="{00000000-0005-0000-0000-0000EB3A0000}"/>
    <cellStyle name="Heading 3 2 6" xfId="15108" xr:uid="{00000000-0005-0000-0000-0000EC3A0000}"/>
    <cellStyle name="Heading 3 2 6 2" xfId="15109" xr:uid="{00000000-0005-0000-0000-0000ED3A0000}"/>
    <cellStyle name="Heading 3 2 7" xfId="15110" xr:uid="{00000000-0005-0000-0000-0000EE3A0000}"/>
    <cellStyle name="Heading 3 2 7 2" xfId="15111" xr:uid="{00000000-0005-0000-0000-0000EF3A0000}"/>
    <cellStyle name="Heading 3 2 8" xfId="15112" xr:uid="{00000000-0005-0000-0000-0000F03A0000}"/>
    <cellStyle name="Heading 3 2 8 2" xfId="15113" xr:uid="{00000000-0005-0000-0000-0000F13A0000}"/>
    <cellStyle name="Heading 3 2 9" xfId="15114" xr:uid="{00000000-0005-0000-0000-0000F23A0000}"/>
    <cellStyle name="Heading 3 2 9 2" xfId="15115" xr:uid="{00000000-0005-0000-0000-0000F33A0000}"/>
    <cellStyle name="Heading 3 2_wimax" xfId="15116" xr:uid="{00000000-0005-0000-0000-0000F43A0000}"/>
    <cellStyle name="Heading 3 20" xfId="15117" xr:uid="{00000000-0005-0000-0000-0000F53A0000}"/>
    <cellStyle name="Heading 3 20 2" xfId="15118" xr:uid="{00000000-0005-0000-0000-0000F63A0000}"/>
    <cellStyle name="Heading 3 21" xfId="15119" xr:uid="{00000000-0005-0000-0000-0000F73A0000}"/>
    <cellStyle name="Heading 3 21 2" xfId="15120" xr:uid="{00000000-0005-0000-0000-0000F83A0000}"/>
    <cellStyle name="Heading 3 22" xfId="15121" xr:uid="{00000000-0005-0000-0000-0000F93A0000}"/>
    <cellStyle name="Heading 3 22 2" xfId="15122" xr:uid="{00000000-0005-0000-0000-0000FA3A0000}"/>
    <cellStyle name="Heading 3 23" xfId="15123" xr:uid="{00000000-0005-0000-0000-0000FB3A0000}"/>
    <cellStyle name="Heading 3 23 2" xfId="15124" xr:uid="{00000000-0005-0000-0000-0000FC3A0000}"/>
    <cellStyle name="Heading 3 24" xfId="15125" xr:uid="{00000000-0005-0000-0000-0000FD3A0000}"/>
    <cellStyle name="Heading 3 24 2" xfId="15126" xr:uid="{00000000-0005-0000-0000-0000FE3A0000}"/>
    <cellStyle name="Heading 3 25" xfId="15127" xr:uid="{00000000-0005-0000-0000-0000FF3A0000}"/>
    <cellStyle name="Heading 3 25 2" xfId="15128" xr:uid="{00000000-0005-0000-0000-0000003B0000}"/>
    <cellStyle name="Heading 3 26" xfId="15129" xr:uid="{00000000-0005-0000-0000-0000013B0000}"/>
    <cellStyle name="Heading 3 26 2" xfId="15130" xr:uid="{00000000-0005-0000-0000-0000023B0000}"/>
    <cellStyle name="Heading 3 27" xfId="15131" xr:uid="{00000000-0005-0000-0000-0000033B0000}"/>
    <cellStyle name="Heading 3 27 2" xfId="15132" xr:uid="{00000000-0005-0000-0000-0000043B0000}"/>
    <cellStyle name="Heading 3 27 2 2" xfId="15133" xr:uid="{00000000-0005-0000-0000-0000053B0000}"/>
    <cellStyle name="Heading 3 27 3" xfId="15134" xr:uid="{00000000-0005-0000-0000-0000063B0000}"/>
    <cellStyle name="Heading 3 28" xfId="15135" xr:uid="{00000000-0005-0000-0000-0000073B0000}"/>
    <cellStyle name="Heading 3 28 2" xfId="15136" xr:uid="{00000000-0005-0000-0000-0000083B0000}"/>
    <cellStyle name="Heading 3 29" xfId="15137" xr:uid="{00000000-0005-0000-0000-0000093B0000}"/>
    <cellStyle name="Heading 3 29 2" xfId="15138" xr:uid="{00000000-0005-0000-0000-00000A3B0000}"/>
    <cellStyle name="Heading 3 3" xfId="15139" xr:uid="{00000000-0005-0000-0000-00000B3B0000}"/>
    <cellStyle name="Heading 3 3 10" xfId="15140" xr:uid="{00000000-0005-0000-0000-00000C3B0000}"/>
    <cellStyle name="Heading 3 3 10 2" xfId="15141" xr:uid="{00000000-0005-0000-0000-00000D3B0000}"/>
    <cellStyle name="Heading 3 3 11" xfId="15142" xr:uid="{00000000-0005-0000-0000-00000E3B0000}"/>
    <cellStyle name="Heading 3 3 11 2" xfId="15143" xr:uid="{00000000-0005-0000-0000-00000F3B0000}"/>
    <cellStyle name="Heading 3 3 12" xfId="15144" xr:uid="{00000000-0005-0000-0000-0000103B0000}"/>
    <cellStyle name="Heading 3 3 12 2" xfId="15145" xr:uid="{00000000-0005-0000-0000-0000113B0000}"/>
    <cellStyle name="Heading 3 3 13" xfId="15146" xr:uid="{00000000-0005-0000-0000-0000123B0000}"/>
    <cellStyle name="Heading 3 3 13 2" xfId="15147" xr:uid="{00000000-0005-0000-0000-0000133B0000}"/>
    <cellStyle name="Heading 3 3 14" xfId="15148" xr:uid="{00000000-0005-0000-0000-0000143B0000}"/>
    <cellStyle name="Heading 3 3 2" xfId="15149" xr:uid="{00000000-0005-0000-0000-0000153B0000}"/>
    <cellStyle name="Heading 3 3 2 2" xfId="15150" xr:uid="{00000000-0005-0000-0000-0000163B0000}"/>
    <cellStyle name="Heading 3 3 3" xfId="15151" xr:uid="{00000000-0005-0000-0000-0000173B0000}"/>
    <cellStyle name="Heading 3 3 3 2" xfId="15152" xr:uid="{00000000-0005-0000-0000-0000183B0000}"/>
    <cellStyle name="Heading 3 3 4" xfId="15153" xr:uid="{00000000-0005-0000-0000-0000193B0000}"/>
    <cellStyle name="Heading 3 3 4 2" xfId="15154" xr:uid="{00000000-0005-0000-0000-00001A3B0000}"/>
    <cellStyle name="Heading 3 3 5" xfId="15155" xr:uid="{00000000-0005-0000-0000-00001B3B0000}"/>
    <cellStyle name="Heading 3 3 5 2" xfId="15156" xr:uid="{00000000-0005-0000-0000-00001C3B0000}"/>
    <cellStyle name="Heading 3 3 6" xfId="15157" xr:uid="{00000000-0005-0000-0000-00001D3B0000}"/>
    <cellStyle name="Heading 3 3 6 2" xfId="15158" xr:uid="{00000000-0005-0000-0000-00001E3B0000}"/>
    <cellStyle name="Heading 3 3 7" xfId="15159" xr:uid="{00000000-0005-0000-0000-00001F3B0000}"/>
    <cellStyle name="Heading 3 3 7 2" xfId="15160" xr:uid="{00000000-0005-0000-0000-0000203B0000}"/>
    <cellStyle name="Heading 3 3 8" xfId="15161" xr:uid="{00000000-0005-0000-0000-0000213B0000}"/>
    <cellStyle name="Heading 3 3 8 2" xfId="15162" xr:uid="{00000000-0005-0000-0000-0000223B0000}"/>
    <cellStyle name="Heading 3 3 9" xfId="15163" xr:uid="{00000000-0005-0000-0000-0000233B0000}"/>
    <cellStyle name="Heading 3 3 9 2" xfId="15164" xr:uid="{00000000-0005-0000-0000-0000243B0000}"/>
    <cellStyle name="Heading 3 3_wimax" xfId="15165" xr:uid="{00000000-0005-0000-0000-0000253B0000}"/>
    <cellStyle name="Heading 3 30" xfId="15166" xr:uid="{00000000-0005-0000-0000-0000263B0000}"/>
    <cellStyle name="Heading 3 30 2" xfId="15167" xr:uid="{00000000-0005-0000-0000-0000273B0000}"/>
    <cellStyle name="Heading 3 31" xfId="15168" xr:uid="{00000000-0005-0000-0000-0000283B0000}"/>
    <cellStyle name="Heading 3 31 2" xfId="15169" xr:uid="{00000000-0005-0000-0000-0000293B0000}"/>
    <cellStyle name="Heading 3 32" xfId="15170" xr:uid="{00000000-0005-0000-0000-00002A3B0000}"/>
    <cellStyle name="Heading 3 32 2" xfId="15171" xr:uid="{00000000-0005-0000-0000-00002B3B0000}"/>
    <cellStyle name="Heading 3 33" xfId="15172" xr:uid="{00000000-0005-0000-0000-00002C3B0000}"/>
    <cellStyle name="Heading 3 33 2" xfId="15173" xr:uid="{00000000-0005-0000-0000-00002D3B0000}"/>
    <cellStyle name="Heading 3 34" xfId="15174" xr:uid="{00000000-0005-0000-0000-00002E3B0000}"/>
    <cellStyle name="Heading 3 34 2" xfId="15175" xr:uid="{00000000-0005-0000-0000-00002F3B0000}"/>
    <cellStyle name="Heading 3 4" xfId="15176" xr:uid="{00000000-0005-0000-0000-0000303B0000}"/>
    <cellStyle name="Heading 3 4 10" xfId="15177" xr:uid="{00000000-0005-0000-0000-0000313B0000}"/>
    <cellStyle name="Heading 3 4 10 2" xfId="15178" xr:uid="{00000000-0005-0000-0000-0000323B0000}"/>
    <cellStyle name="Heading 3 4 11" xfId="15179" xr:uid="{00000000-0005-0000-0000-0000333B0000}"/>
    <cellStyle name="Heading 3 4 11 2" xfId="15180" xr:uid="{00000000-0005-0000-0000-0000343B0000}"/>
    <cellStyle name="Heading 3 4 12" xfId="15181" xr:uid="{00000000-0005-0000-0000-0000353B0000}"/>
    <cellStyle name="Heading 3 4 12 2" xfId="15182" xr:uid="{00000000-0005-0000-0000-0000363B0000}"/>
    <cellStyle name="Heading 3 4 13" xfId="15183" xr:uid="{00000000-0005-0000-0000-0000373B0000}"/>
    <cellStyle name="Heading 3 4 13 2" xfId="15184" xr:uid="{00000000-0005-0000-0000-0000383B0000}"/>
    <cellStyle name="Heading 3 4 14" xfId="15185" xr:uid="{00000000-0005-0000-0000-0000393B0000}"/>
    <cellStyle name="Heading 3 4 2" xfId="15186" xr:uid="{00000000-0005-0000-0000-00003A3B0000}"/>
    <cellStyle name="Heading 3 4 2 2" xfId="15187" xr:uid="{00000000-0005-0000-0000-00003B3B0000}"/>
    <cellStyle name="Heading 3 4 3" xfId="15188" xr:uid="{00000000-0005-0000-0000-00003C3B0000}"/>
    <cellStyle name="Heading 3 4 3 2" xfId="15189" xr:uid="{00000000-0005-0000-0000-00003D3B0000}"/>
    <cellStyle name="Heading 3 4 4" xfId="15190" xr:uid="{00000000-0005-0000-0000-00003E3B0000}"/>
    <cellStyle name="Heading 3 4 4 2" xfId="15191" xr:uid="{00000000-0005-0000-0000-00003F3B0000}"/>
    <cellStyle name="Heading 3 4 5" xfId="15192" xr:uid="{00000000-0005-0000-0000-0000403B0000}"/>
    <cellStyle name="Heading 3 4 5 2" xfId="15193" xr:uid="{00000000-0005-0000-0000-0000413B0000}"/>
    <cellStyle name="Heading 3 4 6" xfId="15194" xr:uid="{00000000-0005-0000-0000-0000423B0000}"/>
    <cellStyle name="Heading 3 4 6 2" xfId="15195" xr:uid="{00000000-0005-0000-0000-0000433B0000}"/>
    <cellStyle name="Heading 3 4 7" xfId="15196" xr:uid="{00000000-0005-0000-0000-0000443B0000}"/>
    <cellStyle name="Heading 3 4 7 2" xfId="15197" xr:uid="{00000000-0005-0000-0000-0000453B0000}"/>
    <cellStyle name="Heading 3 4 8" xfId="15198" xr:uid="{00000000-0005-0000-0000-0000463B0000}"/>
    <cellStyle name="Heading 3 4 8 2" xfId="15199" xr:uid="{00000000-0005-0000-0000-0000473B0000}"/>
    <cellStyle name="Heading 3 4 9" xfId="15200" xr:uid="{00000000-0005-0000-0000-0000483B0000}"/>
    <cellStyle name="Heading 3 4 9 2" xfId="15201" xr:uid="{00000000-0005-0000-0000-0000493B0000}"/>
    <cellStyle name="Heading 3 4_wimax" xfId="15202" xr:uid="{00000000-0005-0000-0000-00004A3B0000}"/>
    <cellStyle name="Heading 3 5" xfId="15203" xr:uid="{00000000-0005-0000-0000-00004B3B0000}"/>
    <cellStyle name="Heading 3 5 10" xfId="15204" xr:uid="{00000000-0005-0000-0000-00004C3B0000}"/>
    <cellStyle name="Heading 3 5 10 2" xfId="15205" xr:uid="{00000000-0005-0000-0000-00004D3B0000}"/>
    <cellStyle name="Heading 3 5 11" xfId="15206" xr:uid="{00000000-0005-0000-0000-00004E3B0000}"/>
    <cellStyle name="Heading 3 5 11 2" xfId="15207" xr:uid="{00000000-0005-0000-0000-00004F3B0000}"/>
    <cellStyle name="Heading 3 5 12" xfId="15208" xr:uid="{00000000-0005-0000-0000-0000503B0000}"/>
    <cellStyle name="Heading 3 5 12 2" xfId="15209" xr:uid="{00000000-0005-0000-0000-0000513B0000}"/>
    <cellStyle name="Heading 3 5 13" xfId="15210" xr:uid="{00000000-0005-0000-0000-0000523B0000}"/>
    <cellStyle name="Heading 3 5 13 2" xfId="15211" xr:uid="{00000000-0005-0000-0000-0000533B0000}"/>
    <cellStyle name="Heading 3 5 14" xfId="15212" xr:uid="{00000000-0005-0000-0000-0000543B0000}"/>
    <cellStyle name="Heading 3 5 2" xfId="15213" xr:uid="{00000000-0005-0000-0000-0000553B0000}"/>
    <cellStyle name="Heading 3 5 2 2" xfId="15214" xr:uid="{00000000-0005-0000-0000-0000563B0000}"/>
    <cellStyle name="Heading 3 5 3" xfId="15215" xr:uid="{00000000-0005-0000-0000-0000573B0000}"/>
    <cellStyle name="Heading 3 5 3 2" xfId="15216" xr:uid="{00000000-0005-0000-0000-0000583B0000}"/>
    <cellStyle name="Heading 3 5 4" xfId="15217" xr:uid="{00000000-0005-0000-0000-0000593B0000}"/>
    <cellStyle name="Heading 3 5 4 2" xfId="15218" xr:uid="{00000000-0005-0000-0000-00005A3B0000}"/>
    <cellStyle name="Heading 3 5 5" xfId="15219" xr:uid="{00000000-0005-0000-0000-00005B3B0000}"/>
    <cellStyle name="Heading 3 5 5 2" xfId="15220" xr:uid="{00000000-0005-0000-0000-00005C3B0000}"/>
    <cellStyle name="Heading 3 5 6" xfId="15221" xr:uid="{00000000-0005-0000-0000-00005D3B0000}"/>
    <cellStyle name="Heading 3 5 6 2" xfId="15222" xr:uid="{00000000-0005-0000-0000-00005E3B0000}"/>
    <cellStyle name="Heading 3 5 7" xfId="15223" xr:uid="{00000000-0005-0000-0000-00005F3B0000}"/>
    <cellStyle name="Heading 3 5 7 2" xfId="15224" xr:uid="{00000000-0005-0000-0000-0000603B0000}"/>
    <cellStyle name="Heading 3 5 8" xfId="15225" xr:uid="{00000000-0005-0000-0000-0000613B0000}"/>
    <cellStyle name="Heading 3 5 8 2" xfId="15226" xr:uid="{00000000-0005-0000-0000-0000623B0000}"/>
    <cellStyle name="Heading 3 5 9" xfId="15227" xr:uid="{00000000-0005-0000-0000-0000633B0000}"/>
    <cellStyle name="Heading 3 5 9 2" xfId="15228" xr:uid="{00000000-0005-0000-0000-0000643B0000}"/>
    <cellStyle name="Heading 3 5_wimax" xfId="15229" xr:uid="{00000000-0005-0000-0000-0000653B0000}"/>
    <cellStyle name="Heading 3 6" xfId="15230" xr:uid="{00000000-0005-0000-0000-0000663B0000}"/>
    <cellStyle name="Heading 3 6 10" xfId="15231" xr:uid="{00000000-0005-0000-0000-0000673B0000}"/>
    <cellStyle name="Heading 3 6 10 2" xfId="15232" xr:uid="{00000000-0005-0000-0000-0000683B0000}"/>
    <cellStyle name="Heading 3 6 11" xfId="15233" xr:uid="{00000000-0005-0000-0000-0000693B0000}"/>
    <cellStyle name="Heading 3 6 11 2" xfId="15234" xr:uid="{00000000-0005-0000-0000-00006A3B0000}"/>
    <cellStyle name="Heading 3 6 12" xfId="15235" xr:uid="{00000000-0005-0000-0000-00006B3B0000}"/>
    <cellStyle name="Heading 3 6 12 2" xfId="15236" xr:uid="{00000000-0005-0000-0000-00006C3B0000}"/>
    <cellStyle name="Heading 3 6 13" xfId="15237" xr:uid="{00000000-0005-0000-0000-00006D3B0000}"/>
    <cellStyle name="Heading 3 6 13 2" xfId="15238" xr:uid="{00000000-0005-0000-0000-00006E3B0000}"/>
    <cellStyle name="Heading 3 6 14" xfId="15239" xr:uid="{00000000-0005-0000-0000-00006F3B0000}"/>
    <cellStyle name="Heading 3 6 2" xfId="15240" xr:uid="{00000000-0005-0000-0000-0000703B0000}"/>
    <cellStyle name="Heading 3 6 2 2" xfId="15241" xr:uid="{00000000-0005-0000-0000-0000713B0000}"/>
    <cellStyle name="Heading 3 6 3" xfId="15242" xr:uid="{00000000-0005-0000-0000-0000723B0000}"/>
    <cellStyle name="Heading 3 6 3 2" xfId="15243" xr:uid="{00000000-0005-0000-0000-0000733B0000}"/>
    <cellStyle name="Heading 3 6 4" xfId="15244" xr:uid="{00000000-0005-0000-0000-0000743B0000}"/>
    <cellStyle name="Heading 3 6 4 2" xfId="15245" xr:uid="{00000000-0005-0000-0000-0000753B0000}"/>
    <cellStyle name="Heading 3 6 5" xfId="15246" xr:uid="{00000000-0005-0000-0000-0000763B0000}"/>
    <cellStyle name="Heading 3 6 5 2" xfId="15247" xr:uid="{00000000-0005-0000-0000-0000773B0000}"/>
    <cellStyle name="Heading 3 6 6" xfId="15248" xr:uid="{00000000-0005-0000-0000-0000783B0000}"/>
    <cellStyle name="Heading 3 6 6 2" xfId="15249" xr:uid="{00000000-0005-0000-0000-0000793B0000}"/>
    <cellStyle name="Heading 3 6 7" xfId="15250" xr:uid="{00000000-0005-0000-0000-00007A3B0000}"/>
    <cellStyle name="Heading 3 6 7 2" xfId="15251" xr:uid="{00000000-0005-0000-0000-00007B3B0000}"/>
    <cellStyle name="Heading 3 6 8" xfId="15252" xr:uid="{00000000-0005-0000-0000-00007C3B0000}"/>
    <cellStyle name="Heading 3 6 8 2" xfId="15253" xr:uid="{00000000-0005-0000-0000-00007D3B0000}"/>
    <cellStyle name="Heading 3 6 9" xfId="15254" xr:uid="{00000000-0005-0000-0000-00007E3B0000}"/>
    <cellStyle name="Heading 3 6 9 2" xfId="15255" xr:uid="{00000000-0005-0000-0000-00007F3B0000}"/>
    <cellStyle name="Heading 3 7" xfId="15256" xr:uid="{00000000-0005-0000-0000-0000803B0000}"/>
    <cellStyle name="Heading 3 7 10" xfId="15257" xr:uid="{00000000-0005-0000-0000-0000813B0000}"/>
    <cellStyle name="Heading 3 7 10 2" xfId="15258" xr:uid="{00000000-0005-0000-0000-0000823B0000}"/>
    <cellStyle name="Heading 3 7 11" xfId="15259" xr:uid="{00000000-0005-0000-0000-0000833B0000}"/>
    <cellStyle name="Heading 3 7 11 2" xfId="15260" xr:uid="{00000000-0005-0000-0000-0000843B0000}"/>
    <cellStyle name="Heading 3 7 12" xfId="15261" xr:uid="{00000000-0005-0000-0000-0000853B0000}"/>
    <cellStyle name="Heading 3 7 12 2" xfId="15262" xr:uid="{00000000-0005-0000-0000-0000863B0000}"/>
    <cellStyle name="Heading 3 7 13" xfId="15263" xr:uid="{00000000-0005-0000-0000-0000873B0000}"/>
    <cellStyle name="Heading 3 7 13 2" xfId="15264" xr:uid="{00000000-0005-0000-0000-0000883B0000}"/>
    <cellStyle name="Heading 3 7 14" xfId="15265" xr:uid="{00000000-0005-0000-0000-0000893B0000}"/>
    <cellStyle name="Heading 3 7 2" xfId="15266" xr:uid="{00000000-0005-0000-0000-00008A3B0000}"/>
    <cellStyle name="Heading 3 7 2 2" xfId="15267" xr:uid="{00000000-0005-0000-0000-00008B3B0000}"/>
    <cellStyle name="Heading 3 7 3" xfId="15268" xr:uid="{00000000-0005-0000-0000-00008C3B0000}"/>
    <cellStyle name="Heading 3 7 3 2" xfId="15269" xr:uid="{00000000-0005-0000-0000-00008D3B0000}"/>
    <cellStyle name="Heading 3 7 4" xfId="15270" xr:uid="{00000000-0005-0000-0000-00008E3B0000}"/>
    <cellStyle name="Heading 3 7 4 2" xfId="15271" xr:uid="{00000000-0005-0000-0000-00008F3B0000}"/>
    <cellStyle name="Heading 3 7 5" xfId="15272" xr:uid="{00000000-0005-0000-0000-0000903B0000}"/>
    <cellStyle name="Heading 3 7 5 2" xfId="15273" xr:uid="{00000000-0005-0000-0000-0000913B0000}"/>
    <cellStyle name="Heading 3 7 6" xfId="15274" xr:uid="{00000000-0005-0000-0000-0000923B0000}"/>
    <cellStyle name="Heading 3 7 6 2" xfId="15275" xr:uid="{00000000-0005-0000-0000-0000933B0000}"/>
    <cellStyle name="Heading 3 7 7" xfId="15276" xr:uid="{00000000-0005-0000-0000-0000943B0000}"/>
    <cellStyle name="Heading 3 7 7 2" xfId="15277" xr:uid="{00000000-0005-0000-0000-0000953B0000}"/>
    <cellStyle name="Heading 3 7 8" xfId="15278" xr:uid="{00000000-0005-0000-0000-0000963B0000}"/>
    <cellStyle name="Heading 3 7 8 2" xfId="15279" xr:uid="{00000000-0005-0000-0000-0000973B0000}"/>
    <cellStyle name="Heading 3 7 9" xfId="15280" xr:uid="{00000000-0005-0000-0000-0000983B0000}"/>
    <cellStyle name="Heading 3 7 9 2" xfId="15281" xr:uid="{00000000-0005-0000-0000-0000993B0000}"/>
    <cellStyle name="Heading 3 8" xfId="15282" xr:uid="{00000000-0005-0000-0000-00009A3B0000}"/>
    <cellStyle name="Heading 3 8 2" xfId="15283" xr:uid="{00000000-0005-0000-0000-00009B3B0000}"/>
    <cellStyle name="Heading 3 9" xfId="15284" xr:uid="{00000000-0005-0000-0000-00009C3B0000}"/>
    <cellStyle name="Heading 3 9 2" xfId="15285" xr:uid="{00000000-0005-0000-0000-00009D3B0000}"/>
    <cellStyle name="Heading 4 10" xfId="15286" xr:uid="{00000000-0005-0000-0000-00009E3B0000}"/>
    <cellStyle name="Heading 4 10 2" xfId="15287" xr:uid="{00000000-0005-0000-0000-00009F3B0000}"/>
    <cellStyle name="Heading 4 11" xfId="15288" xr:uid="{00000000-0005-0000-0000-0000A03B0000}"/>
    <cellStyle name="Heading 4 11 2" xfId="15289" xr:uid="{00000000-0005-0000-0000-0000A13B0000}"/>
    <cellStyle name="Heading 4 12" xfId="15290" xr:uid="{00000000-0005-0000-0000-0000A23B0000}"/>
    <cellStyle name="Heading 4 12 2" xfId="15291" xr:uid="{00000000-0005-0000-0000-0000A33B0000}"/>
    <cellStyle name="Heading 4 13" xfId="15292" xr:uid="{00000000-0005-0000-0000-0000A43B0000}"/>
    <cellStyle name="Heading 4 13 2" xfId="15293" xr:uid="{00000000-0005-0000-0000-0000A53B0000}"/>
    <cellStyle name="Heading 4 14" xfId="15294" xr:uid="{00000000-0005-0000-0000-0000A63B0000}"/>
    <cellStyle name="Heading 4 14 2" xfId="15295" xr:uid="{00000000-0005-0000-0000-0000A73B0000}"/>
    <cellStyle name="Heading 4 15" xfId="15296" xr:uid="{00000000-0005-0000-0000-0000A83B0000}"/>
    <cellStyle name="Heading 4 15 2" xfId="15297" xr:uid="{00000000-0005-0000-0000-0000A93B0000}"/>
    <cellStyle name="Heading 4 16" xfId="15298" xr:uid="{00000000-0005-0000-0000-0000AA3B0000}"/>
    <cellStyle name="Heading 4 16 2" xfId="15299" xr:uid="{00000000-0005-0000-0000-0000AB3B0000}"/>
    <cellStyle name="Heading 4 17" xfId="15300" xr:uid="{00000000-0005-0000-0000-0000AC3B0000}"/>
    <cellStyle name="Heading 4 17 2" xfId="15301" xr:uid="{00000000-0005-0000-0000-0000AD3B0000}"/>
    <cellStyle name="Heading 4 18" xfId="15302" xr:uid="{00000000-0005-0000-0000-0000AE3B0000}"/>
    <cellStyle name="Heading 4 18 2" xfId="15303" xr:uid="{00000000-0005-0000-0000-0000AF3B0000}"/>
    <cellStyle name="Heading 4 19" xfId="15304" xr:uid="{00000000-0005-0000-0000-0000B03B0000}"/>
    <cellStyle name="Heading 4 19 2" xfId="15305" xr:uid="{00000000-0005-0000-0000-0000B13B0000}"/>
    <cellStyle name="Heading 4 2" xfId="15306" xr:uid="{00000000-0005-0000-0000-0000B23B0000}"/>
    <cellStyle name="Heading 4 2 10" xfId="15307" xr:uid="{00000000-0005-0000-0000-0000B33B0000}"/>
    <cellStyle name="Heading 4 2 10 2" xfId="15308" xr:uid="{00000000-0005-0000-0000-0000B43B0000}"/>
    <cellStyle name="Heading 4 2 11" xfId="15309" xr:uid="{00000000-0005-0000-0000-0000B53B0000}"/>
    <cellStyle name="Heading 4 2 11 2" xfId="15310" xr:uid="{00000000-0005-0000-0000-0000B63B0000}"/>
    <cellStyle name="Heading 4 2 12" xfId="15311" xr:uid="{00000000-0005-0000-0000-0000B73B0000}"/>
    <cellStyle name="Heading 4 2 12 2" xfId="15312" xr:uid="{00000000-0005-0000-0000-0000B83B0000}"/>
    <cellStyle name="Heading 4 2 13" xfId="15313" xr:uid="{00000000-0005-0000-0000-0000B93B0000}"/>
    <cellStyle name="Heading 4 2 13 2" xfId="15314" xr:uid="{00000000-0005-0000-0000-0000BA3B0000}"/>
    <cellStyle name="Heading 4 2 14" xfId="15315" xr:uid="{00000000-0005-0000-0000-0000BB3B0000}"/>
    <cellStyle name="Heading 4 2 2" xfId="15316" xr:uid="{00000000-0005-0000-0000-0000BC3B0000}"/>
    <cellStyle name="Heading 4 2 2 2" xfId="15317" xr:uid="{00000000-0005-0000-0000-0000BD3B0000}"/>
    <cellStyle name="Heading 4 2 3" xfId="15318" xr:uid="{00000000-0005-0000-0000-0000BE3B0000}"/>
    <cellStyle name="Heading 4 2 3 2" xfId="15319" xr:uid="{00000000-0005-0000-0000-0000BF3B0000}"/>
    <cellStyle name="Heading 4 2 4" xfId="15320" xr:uid="{00000000-0005-0000-0000-0000C03B0000}"/>
    <cellStyle name="Heading 4 2 4 2" xfId="15321" xr:uid="{00000000-0005-0000-0000-0000C13B0000}"/>
    <cellStyle name="Heading 4 2 5" xfId="15322" xr:uid="{00000000-0005-0000-0000-0000C23B0000}"/>
    <cellStyle name="Heading 4 2 5 2" xfId="15323" xr:uid="{00000000-0005-0000-0000-0000C33B0000}"/>
    <cellStyle name="Heading 4 2 6" xfId="15324" xr:uid="{00000000-0005-0000-0000-0000C43B0000}"/>
    <cellStyle name="Heading 4 2 6 2" xfId="15325" xr:uid="{00000000-0005-0000-0000-0000C53B0000}"/>
    <cellStyle name="Heading 4 2 7" xfId="15326" xr:uid="{00000000-0005-0000-0000-0000C63B0000}"/>
    <cellStyle name="Heading 4 2 7 2" xfId="15327" xr:uid="{00000000-0005-0000-0000-0000C73B0000}"/>
    <cellStyle name="Heading 4 2 8" xfId="15328" xr:uid="{00000000-0005-0000-0000-0000C83B0000}"/>
    <cellStyle name="Heading 4 2 8 2" xfId="15329" xr:uid="{00000000-0005-0000-0000-0000C93B0000}"/>
    <cellStyle name="Heading 4 2 9" xfId="15330" xr:uid="{00000000-0005-0000-0000-0000CA3B0000}"/>
    <cellStyle name="Heading 4 2 9 2" xfId="15331" xr:uid="{00000000-0005-0000-0000-0000CB3B0000}"/>
    <cellStyle name="Heading 4 2_wimax" xfId="15332" xr:uid="{00000000-0005-0000-0000-0000CC3B0000}"/>
    <cellStyle name="Heading 4 20" xfId="15333" xr:uid="{00000000-0005-0000-0000-0000CD3B0000}"/>
    <cellStyle name="Heading 4 20 2" xfId="15334" xr:uid="{00000000-0005-0000-0000-0000CE3B0000}"/>
    <cellStyle name="Heading 4 21" xfId="15335" xr:uid="{00000000-0005-0000-0000-0000CF3B0000}"/>
    <cellStyle name="Heading 4 21 2" xfId="15336" xr:uid="{00000000-0005-0000-0000-0000D03B0000}"/>
    <cellStyle name="Heading 4 22" xfId="15337" xr:uid="{00000000-0005-0000-0000-0000D13B0000}"/>
    <cellStyle name="Heading 4 22 2" xfId="15338" xr:uid="{00000000-0005-0000-0000-0000D23B0000}"/>
    <cellStyle name="Heading 4 23" xfId="15339" xr:uid="{00000000-0005-0000-0000-0000D33B0000}"/>
    <cellStyle name="Heading 4 23 2" xfId="15340" xr:uid="{00000000-0005-0000-0000-0000D43B0000}"/>
    <cellStyle name="Heading 4 24" xfId="15341" xr:uid="{00000000-0005-0000-0000-0000D53B0000}"/>
    <cellStyle name="Heading 4 24 2" xfId="15342" xr:uid="{00000000-0005-0000-0000-0000D63B0000}"/>
    <cellStyle name="Heading 4 25" xfId="15343" xr:uid="{00000000-0005-0000-0000-0000D73B0000}"/>
    <cellStyle name="Heading 4 25 2" xfId="15344" xr:uid="{00000000-0005-0000-0000-0000D83B0000}"/>
    <cellStyle name="Heading 4 26" xfId="15345" xr:uid="{00000000-0005-0000-0000-0000D93B0000}"/>
    <cellStyle name="Heading 4 26 2" xfId="15346" xr:uid="{00000000-0005-0000-0000-0000DA3B0000}"/>
    <cellStyle name="Heading 4 27" xfId="15347" xr:uid="{00000000-0005-0000-0000-0000DB3B0000}"/>
    <cellStyle name="Heading 4 27 2" xfId="15348" xr:uid="{00000000-0005-0000-0000-0000DC3B0000}"/>
    <cellStyle name="Heading 4 27 2 2" xfId="15349" xr:uid="{00000000-0005-0000-0000-0000DD3B0000}"/>
    <cellStyle name="Heading 4 27 3" xfId="15350" xr:uid="{00000000-0005-0000-0000-0000DE3B0000}"/>
    <cellStyle name="Heading 4 28" xfId="15351" xr:uid="{00000000-0005-0000-0000-0000DF3B0000}"/>
    <cellStyle name="Heading 4 28 2" xfId="15352" xr:uid="{00000000-0005-0000-0000-0000E03B0000}"/>
    <cellStyle name="Heading 4 29" xfId="15353" xr:uid="{00000000-0005-0000-0000-0000E13B0000}"/>
    <cellStyle name="Heading 4 29 2" xfId="15354" xr:uid="{00000000-0005-0000-0000-0000E23B0000}"/>
    <cellStyle name="Heading 4 3" xfId="15355" xr:uid="{00000000-0005-0000-0000-0000E33B0000}"/>
    <cellStyle name="Heading 4 3 10" xfId="15356" xr:uid="{00000000-0005-0000-0000-0000E43B0000}"/>
    <cellStyle name="Heading 4 3 10 2" xfId="15357" xr:uid="{00000000-0005-0000-0000-0000E53B0000}"/>
    <cellStyle name="Heading 4 3 11" xfId="15358" xr:uid="{00000000-0005-0000-0000-0000E63B0000}"/>
    <cellStyle name="Heading 4 3 11 2" xfId="15359" xr:uid="{00000000-0005-0000-0000-0000E73B0000}"/>
    <cellStyle name="Heading 4 3 12" xfId="15360" xr:uid="{00000000-0005-0000-0000-0000E83B0000}"/>
    <cellStyle name="Heading 4 3 12 2" xfId="15361" xr:uid="{00000000-0005-0000-0000-0000E93B0000}"/>
    <cellStyle name="Heading 4 3 13" xfId="15362" xr:uid="{00000000-0005-0000-0000-0000EA3B0000}"/>
    <cellStyle name="Heading 4 3 13 2" xfId="15363" xr:uid="{00000000-0005-0000-0000-0000EB3B0000}"/>
    <cellStyle name="Heading 4 3 14" xfId="15364" xr:uid="{00000000-0005-0000-0000-0000EC3B0000}"/>
    <cellStyle name="Heading 4 3 2" xfId="15365" xr:uid="{00000000-0005-0000-0000-0000ED3B0000}"/>
    <cellStyle name="Heading 4 3 2 2" xfId="15366" xr:uid="{00000000-0005-0000-0000-0000EE3B0000}"/>
    <cellStyle name="Heading 4 3 3" xfId="15367" xr:uid="{00000000-0005-0000-0000-0000EF3B0000}"/>
    <cellStyle name="Heading 4 3 3 2" xfId="15368" xr:uid="{00000000-0005-0000-0000-0000F03B0000}"/>
    <cellStyle name="Heading 4 3 4" xfId="15369" xr:uid="{00000000-0005-0000-0000-0000F13B0000}"/>
    <cellStyle name="Heading 4 3 4 2" xfId="15370" xr:uid="{00000000-0005-0000-0000-0000F23B0000}"/>
    <cellStyle name="Heading 4 3 5" xfId="15371" xr:uid="{00000000-0005-0000-0000-0000F33B0000}"/>
    <cellStyle name="Heading 4 3 5 2" xfId="15372" xr:uid="{00000000-0005-0000-0000-0000F43B0000}"/>
    <cellStyle name="Heading 4 3 6" xfId="15373" xr:uid="{00000000-0005-0000-0000-0000F53B0000}"/>
    <cellStyle name="Heading 4 3 6 2" xfId="15374" xr:uid="{00000000-0005-0000-0000-0000F63B0000}"/>
    <cellStyle name="Heading 4 3 7" xfId="15375" xr:uid="{00000000-0005-0000-0000-0000F73B0000}"/>
    <cellStyle name="Heading 4 3 7 2" xfId="15376" xr:uid="{00000000-0005-0000-0000-0000F83B0000}"/>
    <cellStyle name="Heading 4 3 8" xfId="15377" xr:uid="{00000000-0005-0000-0000-0000F93B0000}"/>
    <cellStyle name="Heading 4 3 8 2" xfId="15378" xr:uid="{00000000-0005-0000-0000-0000FA3B0000}"/>
    <cellStyle name="Heading 4 3 9" xfId="15379" xr:uid="{00000000-0005-0000-0000-0000FB3B0000}"/>
    <cellStyle name="Heading 4 3 9 2" xfId="15380" xr:uid="{00000000-0005-0000-0000-0000FC3B0000}"/>
    <cellStyle name="Heading 4 3_wimax" xfId="15381" xr:uid="{00000000-0005-0000-0000-0000FD3B0000}"/>
    <cellStyle name="Heading 4 30" xfId="15382" xr:uid="{00000000-0005-0000-0000-0000FE3B0000}"/>
    <cellStyle name="Heading 4 30 2" xfId="15383" xr:uid="{00000000-0005-0000-0000-0000FF3B0000}"/>
    <cellStyle name="Heading 4 31" xfId="15384" xr:uid="{00000000-0005-0000-0000-0000003C0000}"/>
    <cellStyle name="Heading 4 31 2" xfId="15385" xr:uid="{00000000-0005-0000-0000-0000013C0000}"/>
    <cellStyle name="Heading 4 32" xfId="15386" xr:uid="{00000000-0005-0000-0000-0000023C0000}"/>
    <cellStyle name="Heading 4 32 2" xfId="15387" xr:uid="{00000000-0005-0000-0000-0000033C0000}"/>
    <cellStyle name="Heading 4 33" xfId="15388" xr:uid="{00000000-0005-0000-0000-0000043C0000}"/>
    <cellStyle name="Heading 4 33 2" xfId="15389" xr:uid="{00000000-0005-0000-0000-0000053C0000}"/>
    <cellStyle name="Heading 4 34" xfId="15390" xr:uid="{00000000-0005-0000-0000-0000063C0000}"/>
    <cellStyle name="Heading 4 34 2" xfId="15391" xr:uid="{00000000-0005-0000-0000-0000073C0000}"/>
    <cellStyle name="Heading 4 4" xfId="15392" xr:uid="{00000000-0005-0000-0000-0000083C0000}"/>
    <cellStyle name="Heading 4 4 10" xfId="15393" xr:uid="{00000000-0005-0000-0000-0000093C0000}"/>
    <cellStyle name="Heading 4 4 10 2" xfId="15394" xr:uid="{00000000-0005-0000-0000-00000A3C0000}"/>
    <cellStyle name="Heading 4 4 11" xfId="15395" xr:uid="{00000000-0005-0000-0000-00000B3C0000}"/>
    <cellStyle name="Heading 4 4 11 2" xfId="15396" xr:uid="{00000000-0005-0000-0000-00000C3C0000}"/>
    <cellStyle name="Heading 4 4 12" xfId="15397" xr:uid="{00000000-0005-0000-0000-00000D3C0000}"/>
    <cellStyle name="Heading 4 4 12 2" xfId="15398" xr:uid="{00000000-0005-0000-0000-00000E3C0000}"/>
    <cellStyle name="Heading 4 4 13" xfId="15399" xr:uid="{00000000-0005-0000-0000-00000F3C0000}"/>
    <cellStyle name="Heading 4 4 13 2" xfId="15400" xr:uid="{00000000-0005-0000-0000-0000103C0000}"/>
    <cellStyle name="Heading 4 4 14" xfId="15401" xr:uid="{00000000-0005-0000-0000-0000113C0000}"/>
    <cellStyle name="Heading 4 4 2" xfId="15402" xr:uid="{00000000-0005-0000-0000-0000123C0000}"/>
    <cellStyle name="Heading 4 4 2 2" xfId="15403" xr:uid="{00000000-0005-0000-0000-0000133C0000}"/>
    <cellStyle name="Heading 4 4 3" xfId="15404" xr:uid="{00000000-0005-0000-0000-0000143C0000}"/>
    <cellStyle name="Heading 4 4 3 2" xfId="15405" xr:uid="{00000000-0005-0000-0000-0000153C0000}"/>
    <cellStyle name="Heading 4 4 4" xfId="15406" xr:uid="{00000000-0005-0000-0000-0000163C0000}"/>
    <cellStyle name="Heading 4 4 4 2" xfId="15407" xr:uid="{00000000-0005-0000-0000-0000173C0000}"/>
    <cellStyle name="Heading 4 4 5" xfId="15408" xr:uid="{00000000-0005-0000-0000-0000183C0000}"/>
    <cellStyle name="Heading 4 4 5 2" xfId="15409" xr:uid="{00000000-0005-0000-0000-0000193C0000}"/>
    <cellStyle name="Heading 4 4 6" xfId="15410" xr:uid="{00000000-0005-0000-0000-00001A3C0000}"/>
    <cellStyle name="Heading 4 4 6 2" xfId="15411" xr:uid="{00000000-0005-0000-0000-00001B3C0000}"/>
    <cellStyle name="Heading 4 4 7" xfId="15412" xr:uid="{00000000-0005-0000-0000-00001C3C0000}"/>
    <cellStyle name="Heading 4 4 7 2" xfId="15413" xr:uid="{00000000-0005-0000-0000-00001D3C0000}"/>
    <cellStyle name="Heading 4 4 8" xfId="15414" xr:uid="{00000000-0005-0000-0000-00001E3C0000}"/>
    <cellStyle name="Heading 4 4 8 2" xfId="15415" xr:uid="{00000000-0005-0000-0000-00001F3C0000}"/>
    <cellStyle name="Heading 4 4 9" xfId="15416" xr:uid="{00000000-0005-0000-0000-0000203C0000}"/>
    <cellStyle name="Heading 4 4 9 2" xfId="15417" xr:uid="{00000000-0005-0000-0000-0000213C0000}"/>
    <cellStyle name="Heading 4 4_wimax" xfId="15418" xr:uid="{00000000-0005-0000-0000-0000223C0000}"/>
    <cellStyle name="Heading 4 5" xfId="15419" xr:uid="{00000000-0005-0000-0000-0000233C0000}"/>
    <cellStyle name="Heading 4 5 10" xfId="15420" xr:uid="{00000000-0005-0000-0000-0000243C0000}"/>
    <cellStyle name="Heading 4 5 10 2" xfId="15421" xr:uid="{00000000-0005-0000-0000-0000253C0000}"/>
    <cellStyle name="Heading 4 5 11" xfId="15422" xr:uid="{00000000-0005-0000-0000-0000263C0000}"/>
    <cellStyle name="Heading 4 5 11 2" xfId="15423" xr:uid="{00000000-0005-0000-0000-0000273C0000}"/>
    <cellStyle name="Heading 4 5 12" xfId="15424" xr:uid="{00000000-0005-0000-0000-0000283C0000}"/>
    <cellStyle name="Heading 4 5 12 2" xfId="15425" xr:uid="{00000000-0005-0000-0000-0000293C0000}"/>
    <cellStyle name="Heading 4 5 13" xfId="15426" xr:uid="{00000000-0005-0000-0000-00002A3C0000}"/>
    <cellStyle name="Heading 4 5 13 2" xfId="15427" xr:uid="{00000000-0005-0000-0000-00002B3C0000}"/>
    <cellStyle name="Heading 4 5 14" xfId="15428" xr:uid="{00000000-0005-0000-0000-00002C3C0000}"/>
    <cellStyle name="Heading 4 5 2" xfId="15429" xr:uid="{00000000-0005-0000-0000-00002D3C0000}"/>
    <cellStyle name="Heading 4 5 2 2" xfId="15430" xr:uid="{00000000-0005-0000-0000-00002E3C0000}"/>
    <cellStyle name="Heading 4 5 3" xfId="15431" xr:uid="{00000000-0005-0000-0000-00002F3C0000}"/>
    <cellStyle name="Heading 4 5 3 2" xfId="15432" xr:uid="{00000000-0005-0000-0000-0000303C0000}"/>
    <cellStyle name="Heading 4 5 4" xfId="15433" xr:uid="{00000000-0005-0000-0000-0000313C0000}"/>
    <cellStyle name="Heading 4 5 4 2" xfId="15434" xr:uid="{00000000-0005-0000-0000-0000323C0000}"/>
    <cellStyle name="Heading 4 5 5" xfId="15435" xr:uid="{00000000-0005-0000-0000-0000333C0000}"/>
    <cellStyle name="Heading 4 5 5 2" xfId="15436" xr:uid="{00000000-0005-0000-0000-0000343C0000}"/>
    <cellStyle name="Heading 4 5 6" xfId="15437" xr:uid="{00000000-0005-0000-0000-0000353C0000}"/>
    <cellStyle name="Heading 4 5 6 2" xfId="15438" xr:uid="{00000000-0005-0000-0000-0000363C0000}"/>
    <cellStyle name="Heading 4 5 7" xfId="15439" xr:uid="{00000000-0005-0000-0000-0000373C0000}"/>
    <cellStyle name="Heading 4 5 7 2" xfId="15440" xr:uid="{00000000-0005-0000-0000-0000383C0000}"/>
    <cellStyle name="Heading 4 5 8" xfId="15441" xr:uid="{00000000-0005-0000-0000-0000393C0000}"/>
    <cellStyle name="Heading 4 5 8 2" xfId="15442" xr:uid="{00000000-0005-0000-0000-00003A3C0000}"/>
    <cellStyle name="Heading 4 5 9" xfId="15443" xr:uid="{00000000-0005-0000-0000-00003B3C0000}"/>
    <cellStyle name="Heading 4 5 9 2" xfId="15444" xr:uid="{00000000-0005-0000-0000-00003C3C0000}"/>
    <cellStyle name="Heading 4 5_wimax" xfId="15445" xr:uid="{00000000-0005-0000-0000-00003D3C0000}"/>
    <cellStyle name="Heading 4 6" xfId="15446" xr:uid="{00000000-0005-0000-0000-00003E3C0000}"/>
    <cellStyle name="Heading 4 6 10" xfId="15447" xr:uid="{00000000-0005-0000-0000-00003F3C0000}"/>
    <cellStyle name="Heading 4 6 10 2" xfId="15448" xr:uid="{00000000-0005-0000-0000-0000403C0000}"/>
    <cellStyle name="Heading 4 6 11" xfId="15449" xr:uid="{00000000-0005-0000-0000-0000413C0000}"/>
    <cellStyle name="Heading 4 6 11 2" xfId="15450" xr:uid="{00000000-0005-0000-0000-0000423C0000}"/>
    <cellStyle name="Heading 4 6 12" xfId="15451" xr:uid="{00000000-0005-0000-0000-0000433C0000}"/>
    <cellStyle name="Heading 4 6 12 2" xfId="15452" xr:uid="{00000000-0005-0000-0000-0000443C0000}"/>
    <cellStyle name="Heading 4 6 13" xfId="15453" xr:uid="{00000000-0005-0000-0000-0000453C0000}"/>
    <cellStyle name="Heading 4 6 13 2" xfId="15454" xr:uid="{00000000-0005-0000-0000-0000463C0000}"/>
    <cellStyle name="Heading 4 6 14" xfId="15455" xr:uid="{00000000-0005-0000-0000-0000473C0000}"/>
    <cellStyle name="Heading 4 6 2" xfId="15456" xr:uid="{00000000-0005-0000-0000-0000483C0000}"/>
    <cellStyle name="Heading 4 6 2 2" xfId="15457" xr:uid="{00000000-0005-0000-0000-0000493C0000}"/>
    <cellStyle name="Heading 4 6 3" xfId="15458" xr:uid="{00000000-0005-0000-0000-00004A3C0000}"/>
    <cellStyle name="Heading 4 6 3 2" xfId="15459" xr:uid="{00000000-0005-0000-0000-00004B3C0000}"/>
    <cellStyle name="Heading 4 6 4" xfId="15460" xr:uid="{00000000-0005-0000-0000-00004C3C0000}"/>
    <cellStyle name="Heading 4 6 4 2" xfId="15461" xr:uid="{00000000-0005-0000-0000-00004D3C0000}"/>
    <cellStyle name="Heading 4 6 5" xfId="15462" xr:uid="{00000000-0005-0000-0000-00004E3C0000}"/>
    <cellStyle name="Heading 4 6 5 2" xfId="15463" xr:uid="{00000000-0005-0000-0000-00004F3C0000}"/>
    <cellStyle name="Heading 4 6 6" xfId="15464" xr:uid="{00000000-0005-0000-0000-0000503C0000}"/>
    <cellStyle name="Heading 4 6 6 2" xfId="15465" xr:uid="{00000000-0005-0000-0000-0000513C0000}"/>
    <cellStyle name="Heading 4 6 7" xfId="15466" xr:uid="{00000000-0005-0000-0000-0000523C0000}"/>
    <cellStyle name="Heading 4 6 7 2" xfId="15467" xr:uid="{00000000-0005-0000-0000-0000533C0000}"/>
    <cellStyle name="Heading 4 6 8" xfId="15468" xr:uid="{00000000-0005-0000-0000-0000543C0000}"/>
    <cellStyle name="Heading 4 6 8 2" xfId="15469" xr:uid="{00000000-0005-0000-0000-0000553C0000}"/>
    <cellStyle name="Heading 4 6 9" xfId="15470" xr:uid="{00000000-0005-0000-0000-0000563C0000}"/>
    <cellStyle name="Heading 4 6 9 2" xfId="15471" xr:uid="{00000000-0005-0000-0000-0000573C0000}"/>
    <cellStyle name="Heading 4 7" xfId="15472" xr:uid="{00000000-0005-0000-0000-0000583C0000}"/>
    <cellStyle name="Heading 4 7 10" xfId="15473" xr:uid="{00000000-0005-0000-0000-0000593C0000}"/>
    <cellStyle name="Heading 4 7 10 2" xfId="15474" xr:uid="{00000000-0005-0000-0000-00005A3C0000}"/>
    <cellStyle name="Heading 4 7 11" xfId="15475" xr:uid="{00000000-0005-0000-0000-00005B3C0000}"/>
    <cellStyle name="Heading 4 7 11 2" xfId="15476" xr:uid="{00000000-0005-0000-0000-00005C3C0000}"/>
    <cellStyle name="Heading 4 7 12" xfId="15477" xr:uid="{00000000-0005-0000-0000-00005D3C0000}"/>
    <cellStyle name="Heading 4 7 12 2" xfId="15478" xr:uid="{00000000-0005-0000-0000-00005E3C0000}"/>
    <cellStyle name="Heading 4 7 13" xfId="15479" xr:uid="{00000000-0005-0000-0000-00005F3C0000}"/>
    <cellStyle name="Heading 4 7 13 2" xfId="15480" xr:uid="{00000000-0005-0000-0000-0000603C0000}"/>
    <cellStyle name="Heading 4 7 14" xfId="15481" xr:uid="{00000000-0005-0000-0000-0000613C0000}"/>
    <cellStyle name="Heading 4 7 2" xfId="15482" xr:uid="{00000000-0005-0000-0000-0000623C0000}"/>
    <cellStyle name="Heading 4 7 2 2" xfId="15483" xr:uid="{00000000-0005-0000-0000-0000633C0000}"/>
    <cellStyle name="Heading 4 7 3" xfId="15484" xr:uid="{00000000-0005-0000-0000-0000643C0000}"/>
    <cellStyle name="Heading 4 7 3 2" xfId="15485" xr:uid="{00000000-0005-0000-0000-0000653C0000}"/>
    <cellStyle name="Heading 4 7 4" xfId="15486" xr:uid="{00000000-0005-0000-0000-0000663C0000}"/>
    <cellStyle name="Heading 4 7 4 2" xfId="15487" xr:uid="{00000000-0005-0000-0000-0000673C0000}"/>
    <cellStyle name="Heading 4 7 5" xfId="15488" xr:uid="{00000000-0005-0000-0000-0000683C0000}"/>
    <cellStyle name="Heading 4 7 5 2" xfId="15489" xr:uid="{00000000-0005-0000-0000-0000693C0000}"/>
    <cellStyle name="Heading 4 7 6" xfId="15490" xr:uid="{00000000-0005-0000-0000-00006A3C0000}"/>
    <cellStyle name="Heading 4 7 6 2" xfId="15491" xr:uid="{00000000-0005-0000-0000-00006B3C0000}"/>
    <cellStyle name="Heading 4 7 7" xfId="15492" xr:uid="{00000000-0005-0000-0000-00006C3C0000}"/>
    <cellStyle name="Heading 4 7 7 2" xfId="15493" xr:uid="{00000000-0005-0000-0000-00006D3C0000}"/>
    <cellStyle name="Heading 4 7 8" xfId="15494" xr:uid="{00000000-0005-0000-0000-00006E3C0000}"/>
    <cellStyle name="Heading 4 7 8 2" xfId="15495" xr:uid="{00000000-0005-0000-0000-00006F3C0000}"/>
    <cellStyle name="Heading 4 7 9" xfId="15496" xr:uid="{00000000-0005-0000-0000-0000703C0000}"/>
    <cellStyle name="Heading 4 7 9 2" xfId="15497" xr:uid="{00000000-0005-0000-0000-0000713C0000}"/>
    <cellStyle name="Heading 4 8" xfId="15498" xr:uid="{00000000-0005-0000-0000-0000723C0000}"/>
    <cellStyle name="Heading 4 8 2" xfId="15499" xr:uid="{00000000-0005-0000-0000-0000733C0000}"/>
    <cellStyle name="Heading 4 9" xfId="15500" xr:uid="{00000000-0005-0000-0000-0000743C0000}"/>
    <cellStyle name="Heading 4 9 2" xfId="15501" xr:uid="{00000000-0005-0000-0000-0000753C0000}"/>
    <cellStyle name="Heading1" xfId="15502" xr:uid="{00000000-0005-0000-0000-0000763C0000}"/>
    <cellStyle name="Heading1 1" xfId="15503" xr:uid="{00000000-0005-0000-0000-0000773C0000}"/>
    <cellStyle name="Heading1 1 2" xfId="15504" xr:uid="{00000000-0005-0000-0000-0000783C0000}"/>
    <cellStyle name="Heading1 2" xfId="15505" xr:uid="{00000000-0005-0000-0000-0000793C0000}"/>
    <cellStyle name="heading2" xfId="15506" xr:uid="{00000000-0005-0000-0000-00007A3C0000}"/>
    <cellStyle name="heading2 2" xfId="15507" xr:uid="{00000000-0005-0000-0000-00007B3C0000}"/>
    <cellStyle name="Heading3" xfId="15508" xr:uid="{00000000-0005-0000-0000-00007C3C0000}"/>
    <cellStyle name="Heading3 2" xfId="15509" xr:uid="{00000000-0005-0000-0000-00007D3C0000}"/>
    <cellStyle name="Heading4" xfId="15510" xr:uid="{00000000-0005-0000-0000-00007E3C0000}"/>
    <cellStyle name="Heading4 2" xfId="15511" xr:uid="{00000000-0005-0000-0000-00007F3C0000}"/>
    <cellStyle name="Heading5" xfId="15512" xr:uid="{00000000-0005-0000-0000-0000803C0000}"/>
    <cellStyle name="Heading5 2" xfId="15513" xr:uid="{00000000-0005-0000-0000-0000813C0000}"/>
    <cellStyle name="HEADINGS" xfId="15514" xr:uid="{00000000-0005-0000-0000-0000823C0000}"/>
    <cellStyle name="HEADINGS 2" xfId="15515" xr:uid="{00000000-0005-0000-0000-0000833C0000}"/>
    <cellStyle name="HEADINGSTOP" xfId="15516" xr:uid="{00000000-0005-0000-0000-0000843C0000}"/>
    <cellStyle name="HEADINGSTOP 2" xfId="15517" xr:uid="{00000000-0005-0000-0000-0000853C0000}"/>
    <cellStyle name="Helv 8" xfId="15518" xr:uid="{00000000-0005-0000-0000-0000863C0000}"/>
    <cellStyle name="Helv 8 2" xfId="15519" xr:uid="{00000000-0005-0000-0000-0000873C0000}"/>
    <cellStyle name="Helv 9 ctr wrap" xfId="15520" xr:uid="{00000000-0005-0000-0000-0000883C0000}"/>
    <cellStyle name="Helv 9 ctr wrap 2" xfId="15521" xr:uid="{00000000-0005-0000-0000-0000893C0000}"/>
    <cellStyle name="Helv 9 lft wrap" xfId="15522" xr:uid="{00000000-0005-0000-0000-00008A3C0000}"/>
    <cellStyle name="Helv 9 lft wrap 2" xfId="15523" xr:uid="{00000000-0005-0000-0000-00008B3C0000}"/>
    <cellStyle name="Hidden" xfId="15524" xr:uid="{00000000-0005-0000-0000-00008C3C0000}"/>
    <cellStyle name="Hidden 2" xfId="15525" xr:uid="{00000000-0005-0000-0000-00008D3C0000}"/>
    <cellStyle name="Hiden_Formula" xfId="15526" xr:uid="{00000000-0005-0000-0000-00008E3C0000}"/>
    <cellStyle name="Hipervínculo_Oferta AMENA Backbone Datos" xfId="15527" xr:uid="{00000000-0005-0000-0000-00008F3C0000}"/>
    <cellStyle name="Horizontal" xfId="15528" xr:uid="{00000000-0005-0000-0000-0000903C0000}"/>
    <cellStyle name="Horizontal 2" xfId="15529" xr:uid="{00000000-0005-0000-0000-0000913C0000}"/>
    <cellStyle name="Hyperlink" xfId="3" builtinId="8"/>
    <cellStyle name="Hyperlink 2" xfId="17" xr:uid="{00000000-0005-0000-0000-0000933C0000}"/>
    <cellStyle name="Hyperlink 3" xfId="15530" xr:uid="{00000000-0005-0000-0000-0000943C0000}"/>
    <cellStyle name="Îáû÷íûé_PERSONAL" xfId="15531" xr:uid="{00000000-0005-0000-0000-0000953C0000}"/>
    <cellStyle name="INPUT %" xfId="15532" xr:uid="{00000000-0005-0000-0000-0000963C0000}"/>
    <cellStyle name="INPUT % 2" xfId="15533" xr:uid="{00000000-0005-0000-0000-0000973C0000}"/>
    <cellStyle name="Input [yellow]" xfId="15534" xr:uid="{00000000-0005-0000-0000-0000983C0000}"/>
    <cellStyle name="Input [yellow] 10" xfId="15535" xr:uid="{00000000-0005-0000-0000-0000993C0000}"/>
    <cellStyle name="Input [yellow] 11" xfId="15536" xr:uid="{00000000-0005-0000-0000-00009A3C0000}"/>
    <cellStyle name="Input [yellow] 12" xfId="15537" xr:uid="{00000000-0005-0000-0000-00009B3C0000}"/>
    <cellStyle name="Input [yellow] 13" xfId="15538" xr:uid="{00000000-0005-0000-0000-00009C3C0000}"/>
    <cellStyle name="Input [yellow] 2" xfId="15539" xr:uid="{00000000-0005-0000-0000-00009D3C0000}"/>
    <cellStyle name="Input [yellow] 2 10" xfId="15540" xr:uid="{00000000-0005-0000-0000-00009E3C0000}"/>
    <cellStyle name="Input [yellow] 2 11" xfId="15541" xr:uid="{00000000-0005-0000-0000-00009F3C0000}"/>
    <cellStyle name="Input [yellow] 2 2" xfId="15542" xr:uid="{00000000-0005-0000-0000-0000A03C0000}"/>
    <cellStyle name="Input [yellow] 2 3" xfId="15543" xr:uid="{00000000-0005-0000-0000-0000A13C0000}"/>
    <cellStyle name="Input [yellow] 2 4" xfId="15544" xr:uid="{00000000-0005-0000-0000-0000A23C0000}"/>
    <cellStyle name="Input [yellow] 2 5" xfId="15545" xr:uid="{00000000-0005-0000-0000-0000A33C0000}"/>
    <cellStyle name="Input [yellow] 2 6" xfId="15546" xr:uid="{00000000-0005-0000-0000-0000A43C0000}"/>
    <cellStyle name="Input [yellow] 2 7" xfId="15547" xr:uid="{00000000-0005-0000-0000-0000A53C0000}"/>
    <cellStyle name="Input [yellow] 2 8" xfId="15548" xr:uid="{00000000-0005-0000-0000-0000A63C0000}"/>
    <cellStyle name="Input [yellow] 2 9" xfId="15549" xr:uid="{00000000-0005-0000-0000-0000A73C0000}"/>
    <cellStyle name="Input [yellow] 3" xfId="15550" xr:uid="{00000000-0005-0000-0000-0000A83C0000}"/>
    <cellStyle name="Input [yellow] 3 10" xfId="15551" xr:uid="{00000000-0005-0000-0000-0000A93C0000}"/>
    <cellStyle name="Input [yellow] 3 11" xfId="15552" xr:uid="{00000000-0005-0000-0000-0000AA3C0000}"/>
    <cellStyle name="Input [yellow] 3 2" xfId="15553" xr:uid="{00000000-0005-0000-0000-0000AB3C0000}"/>
    <cellStyle name="Input [yellow] 3 3" xfId="15554" xr:uid="{00000000-0005-0000-0000-0000AC3C0000}"/>
    <cellStyle name="Input [yellow] 3 4" xfId="15555" xr:uid="{00000000-0005-0000-0000-0000AD3C0000}"/>
    <cellStyle name="Input [yellow] 3 5" xfId="15556" xr:uid="{00000000-0005-0000-0000-0000AE3C0000}"/>
    <cellStyle name="Input [yellow] 3 6" xfId="15557" xr:uid="{00000000-0005-0000-0000-0000AF3C0000}"/>
    <cellStyle name="Input [yellow] 3 7" xfId="15558" xr:uid="{00000000-0005-0000-0000-0000B03C0000}"/>
    <cellStyle name="Input [yellow] 3 8" xfId="15559" xr:uid="{00000000-0005-0000-0000-0000B13C0000}"/>
    <cellStyle name="Input [yellow] 3 9" xfId="15560" xr:uid="{00000000-0005-0000-0000-0000B23C0000}"/>
    <cellStyle name="Input [yellow] 4" xfId="15561" xr:uid="{00000000-0005-0000-0000-0000B33C0000}"/>
    <cellStyle name="Input [yellow] 5" xfId="15562" xr:uid="{00000000-0005-0000-0000-0000B43C0000}"/>
    <cellStyle name="Input [yellow] 6" xfId="15563" xr:uid="{00000000-0005-0000-0000-0000B53C0000}"/>
    <cellStyle name="Input [yellow] 7" xfId="15564" xr:uid="{00000000-0005-0000-0000-0000B63C0000}"/>
    <cellStyle name="Input [yellow] 8" xfId="15565" xr:uid="{00000000-0005-0000-0000-0000B73C0000}"/>
    <cellStyle name="Input [yellow] 9" xfId="15566" xr:uid="{00000000-0005-0000-0000-0000B83C0000}"/>
    <cellStyle name="Input 10" xfId="15567" xr:uid="{00000000-0005-0000-0000-0000B93C0000}"/>
    <cellStyle name="Input 10 2" xfId="15568" xr:uid="{00000000-0005-0000-0000-0000BA3C0000}"/>
    <cellStyle name="Input 11" xfId="15569" xr:uid="{00000000-0005-0000-0000-0000BB3C0000}"/>
    <cellStyle name="Input 11 2" xfId="15570" xr:uid="{00000000-0005-0000-0000-0000BC3C0000}"/>
    <cellStyle name="Input 12" xfId="15571" xr:uid="{00000000-0005-0000-0000-0000BD3C0000}"/>
    <cellStyle name="Input 12 2" xfId="15572" xr:uid="{00000000-0005-0000-0000-0000BE3C0000}"/>
    <cellStyle name="Input 13" xfId="15573" xr:uid="{00000000-0005-0000-0000-0000BF3C0000}"/>
    <cellStyle name="Input 13 2" xfId="15574" xr:uid="{00000000-0005-0000-0000-0000C03C0000}"/>
    <cellStyle name="Input 14" xfId="15575" xr:uid="{00000000-0005-0000-0000-0000C13C0000}"/>
    <cellStyle name="Input 14 2" xfId="15576" xr:uid="{00000000-0005-0000-0000-0000C23C0000}"/>
    <cellStyle name="Input 15" xfId="15577" xr:uid="{00000000-0005-0000-0000-0000C33C0000}"/>
    <cellStyle name="Input 15 2" xfId="15578" xr:uid="{00000000-0005-0000-0000-0000C43C0000}"/>
    <cellStyle name="Input 16" xfId="15579" xr:uid="{00000000-0005-0000-0000-0000C53C0000}"/>
    <cellStyle name="Input 16 2" xfId="15580" xr:uid="{00000000-0005-0000-0000-0000C63C0000}"/>
    <cellStyle name="Input 17" xfId="15581" xr:uid="{00000000-0005-0000-0000-0000C73C0000}"/>
    <cellStyle name="Input 17 2" xfId="15582" xr:uid="{00000000-0005-0000-0000-0000C83C0000}"/>
    <cellStyle name="Input 18" xfId="15583" xr:uid="{00000000-0005-0000-0000-0000C93C0000}"/>
    <cellStyle name="Input 18 2" xfId="15584" xr:uid="{00000000-0005-0000-0000-0000CA3C0000}"/>
    <cellStyle name="Input 19" xfId="15585" xr:uid="{00000000-0005-0000-0000-0000CB3C0000}"/>
    <cellStyle name="Input 19 2" xfId="15586" xr:uid="{00000000-0005-0000-0000-0000CC3C0000}"/>
    <cellStyle name="Input 2" xfId="15587" xr:uid="{00000000-0005-0000-0000-0000CD3C0000}"/>
    <cellStyle name="Input 2 10" xfId="15588" xr:uid="{00000000-0005-0000-0000-0000CE3C0000}"/>
    <cellStyle name="Input 2 10 2" xfId="15589" xr:uid="{00000000-0005-0000-0000-0000CF3C0000}"/>
    <cellStyle name="Input 2 11" xfId="15590" xr:uid="{00000000-0005-0000-0000-0000D03C0000}"/>
    <cellStyle name="Input 2 11 2" xfId="15591" xr:uid="{00000000-0005-0000-0000-0000D13C0000}"/>
    <cellStyle name="Input 2 12" xfId="15592" xr:uid="{00000000-0005-0000-0000-0000D23C0000}"/>
    <cellStyle name="Input 2 12 2" xfId="15593" xr:uid="{00000000-0005-0000-0000-0000D33C0000}"/>
    <cellStyle name="Input 2 13" xfId="15594" xr:uid="{00000000-0005-0000-0000-0000D43C0000}"/>
    <cellStyle name="Input 2 13 2" xfId="15595" xr:uid="{00000000-0005-0000-0000-0000D53C0000}"/>
    <cellStyle name="Input 2 14" xfId="15596" xr:uid="{00000000-0005-0000-0000-0000D63C0000}"/>
    <cellStyle name="Input 2 15" xfId="15597" xr:uid="{00000000-0005-0000-0000-0000D73C0000}"/>
    <cellStyle name="Input 2 16" xfId="15598" xr:uid="{00000000-0005-0000-0000-0000D83C0000}"/>
    <cellStyle name="Input 2 17" xfId="15599" xr:uid="{00000000-0005-0000-0000-0000D93C0000}"/>
    <cellStyle name="Input 2 18" xfId="15600" xr:uid="{00000000-0005-0000-0000-0000DA3C0000}"/>
    <cellStyle name="Input 2 19" xfId="15601" xr:uid="{00000000-0005-0000-0000-0000DB3C0000}"/>
    <cellStyle name="Input 2 2" xfId="15602" xr:uid="{00000000-0005-0000-0000-0000DC3C0000}"/>
    <cellStyle name="Input 2 2 10" xfId="15603" xr:uid="{00000000-0005-0000-0000-0000DD3C0000}"/>
    <cellStyle name="Input 2 2 2" xfId="15604" xr:uid="{00000000-0005-0000-0000-0000DE3C0000}"/>
    <cellStyle name="Input 2 2 2 2" xfId="15605" xr:uid="{00000000-0005-0000-0000-0000DF3C0000}"/>
    <cellStyle name="Input 2 2 3" xfId="15606" xr:uid="{00000000-0005-0000-0000-0000E03C0000}"/>
    <cellStyle name="Input 2 2 4" xfId="15607" xr:uid="{00000000-0005-0000-0000-0000E13C0000}"/>
    <cellStyle name="Input 2 2 5" xfId="15608" xr:uid="{00000000-0005-0000-0000-0000E23C0000}"/>
    <cellStyle name="Input 2 2 6" xfId="15609" xr:uid="{00000000-0005-0000-0000-0000E33C0000}"/>
    <cellStyle name="Input 2 2 7" xfId="15610" xr:uid="{00000000-0005-0000-0000-0000E43C0000}"/>
    <cellStyle name="Input 2 2 8" xfId="15611" xr:uid="{00000000-0005-0000-0000-0000E53C0000}"/>
    <cellStyle name="Input 2 2 9" xfId="15612" xr:uid="{00000000-0005-0000-0000-0000E63C0000}"/>
    <cellStyle name="Input 2 20" xfId="15613" xr:uid="{00000000-0005-0000-0000-0000E73C0000}"/>
    <cellStyle name="Input 2 21" xfId="15614" xr:uid="{00000000-0005-0000-0000-0000E83C0000}"/>
    <cellStyle name="Input 2 22" xfId="15615" xr:uid="{00000000-0005-0000-0000-0000E93C0000}"/>
    <cellStyle name="Input 2 3" xfId="15616" xr:uid="{00000000-0005-0000-0000-0000EA3C0000}"/>
    <cellStyle name="Input 2 3 2" xfId="15617" xr:uid="{00000000-0005-0000-0000-0000EB3C0000}"/>
    <cellStyle name="Input 2 4" xfId="15618" xr:uid="{00000000-0005-0000-0000-0000EC3C0000}"/>
    <cellStyle name="Input 2 4 2" xfId="15619" xr:uid="{00000000-0005-0000-0000-0000ED3C0000}"/>
    <cellStyle name="Input 2 5" xfId="15620" xr:uid="{00000000-0005-0000-0000-0000EE3C0000}"/>
    <cellStyle name="Input 2 5 2" xfId="15621" xr:uid="{00000000-0005-0000-0000-0000EF3C0000}"/>
    <cellStyle name="Input 2 6" xfId="15622" xr:uid="{00000000-0005-0000-0000-0000F03C0000}"/>
    <cellStyle name="Input 2 6 2" xfId="15623" xr:uid="{00000000-0005-0000-0000-0000F13C0000}"/>
    <cellStyle name="Input 2 7" xfId="15624" xr:uid="{00000000-0005-0000-0000-0000F23C0000}"/>
    <cellStyle name="Input 2 7 2" xfId="15625" xr:uid="{00000000-0005-0000-0000-0000F33C0000}"/>
    <cellStyle name="Input 2 8" xfId="15626" xr:uid="{00000000-0005-0000-0000-0000F43C0000}"/>
    <cellStyle name="Input 2 8 2" xfId="15627" xr:uid="{00000000-0005-0000-0000-0000F53C0000}"/>
    <cellStyle name="Input 2 9" xfId="15628" xr:uid="{00000000-0005-0000-0000-0000F63C0000}"/>
    <cellStyle name="Input 2 9 2" xfId="15629" xr:uid="{00000000-0005-0000-0000-0000F73C0000}"/>
    <cellStyle name="Input 2_wimax" xfId="15630" xr:uid="{00000000-0005-0000-0000-0000F83C0000}"/>
    <cellStyle name="Input 20" xfId="15631" xr:uid="{00000000-0005-0000-0000-0000F93C0000}"/>
    <cellStyle name="Input 20 2" xfId="15632" xr:uid="{00000000-0005-0000-0000-0000FA3C0000}"/>
    <cellStyle name="Input 21" xfId="15633" xr:uid="{00000000-0005-0000-0000-0000FB3C0000}"/>
    <cellStyle name="Input 21 2" xfId="15634" xr:uid="{00000000-0005-0000-0000-0000FC3C0000}"/>
    <cellStyle name="Input 22" xfId="15635" xr:uid="{00000000-0005-0000-0000-0000FD3C0000}"/>
    <cellStyle name="Input 22 2" xfId="15636" xr:uid="{00000000-0005-0000-0000-0000FE3C0000}"/>
    <cellStyle name="Input 23" xfId="15637" xr:uid="{00000000-0005-0000-0000-0000FF3C0000}"/>
    <cellStyle name="Input 23 2" xfId="15638" xr:uid="{00000000-0005-0000-0000-0000003D0000}"/>
    <cellStyle name="Input 24" xfId="15639" xr:uid="{00000000-0005-0000-0000-0000013D0000}"/>
    <cellStyle name="Input 24 2" xfId="15640" xr:uid="{00000000-0005-0000-0000-0000023D0000}"/>
    <cellStyle name="Input 25" xfId="15641" xr:uid="{00000000-0005-0000-0000-0000033D0000}"/>
    <cellStyle name="Input 25 2" xfId="15642" xr:uid="{00000000-0005-0000-0000-0000043D0000}"/>
    <cellStyle name="Input 26" xfId="15643" xr:uid="{00000000-0005-0000-0000-0000053D0000}"/>
    <cellStyle name="Input 26 2" xfId="15644" xr:uid="{00000000-0005-0000-0000-0000063D0000}"/>
    <cellStyle name="Input 27" xfId="15645" xr:uid="{00000000-0005-0000-0000-0000073D0000}"/>
    <cellStyle name="Input 27 2" xfId="15646" xr:uid="{00000000-0005-0000-0000-0000083D0000}"/>
    <cellStyle name="Input 27 2 2" xfId="15647" xr:uid="{00000000-0005-0000-0000-0000093D0000}"/>
    <cellStyle name="Input 27 3" xfId="15648" xr:uid="{00000000-0005-0000-0000-00000A3D0000}"/>
    <cellStyle name="Input 28" xfId="15649" xr:uid="{00000000-0005-0000-0000-00000B3D0000}"/>
    <cellStyle name="Input 28 2" xfId="15650" xr:uid="{00000000-0005-0000-0000-00000C3D0000}"/>
    <cellStyle name="Input 29" xfId="15651" xr:uid="{00000000-0005-0000-0000-00000D3D0000}"/>
    <cellStyle name="Input 29 2" xfId="15652" xr:uid="{00000000-0005-0000-0000-00000E3D0000}"/>
    <cellStyle name="Input 3" xfId="15653" xr:uid="{00000000-0005-0000-0000-00000F3D0000}"/>
    <cellStyle name="Input 3 10" xfId="15654" xr:uid="{00000000-0005-0000-0000-0000103D0000}"/>
    <cellStyle name="Input 3 10 2" xfId="15655" xr:uid="{00000000-0005-0000-0000-0000113D0000}"/>
    <cellStyle name="Input 3 11" xfId="15656" xr:uid="{00000000-0005-0000-0000-0000123D0000}"/>
    <cellStyle name="Input 3 11 2" xfId="15657" xr:uid="{00000000-0005-0000-0000-0000133D0000}"/>
    <cellStyle name="Input 3 12" xfId="15658" xr:uid="{00000000-0005-0000-0000-0000143D0000}"/>
    <cellStyle name="Input 3 12 2" xfId="15659" xr:uid="{00000000-0005-0000-0000-0000153D0000}"/>
    <cellStyle name="Input 3 13" xfId="15660" xr:uid="{00000000-0005-0000-0000-0000163D0000}"/>
    <cellStyle name="Input 3 13 2" xfId="15661" xr:uid="{00000000-0005-0000-0000-0000173D0000}"/>
    <cellStyle name="Input 3 14" xfId="15662" xr:uid="{00000000-0005-0000-0000-0000183D0000}"/>
    <cellStyle name="Input 3 15" xfId="15663" xr:uid="{00000000-0005-0000-0000-0000193D0000}"/>
    <cellStyle name="Input 3 16" xfId="15664" xr:uid="{00000000-0005-0000-0000-00001A3D0000}"/>
    <cellStyle name="Input 3 17" xfId="15665" xr:uid="{00000000-0005-0000-0000-00001B3D0000}"/>
    <cellStyle name="Input 3 18" xfId="15666" xr:uid="{00000000-0005-0000-0000-00001C3D0000}"/>
    <cellStyle name="Input 3 19" xfId="15667" xr:uid="{00000000-0005-0000-0000-00001D3D0000}"/>
    <cellStyle name="Input 3 2" xfId="15668" xr:uid="{00000000-0005-0000-0000-00001E3D0000}"/>
    <cellStyle name="Input 3 2 10" xfId="15669" xr:uid="{00000000-0005-0000-0000-00001F3D0000}"/>
    <cellStyle name="Input 3 2 2" xfId="15670" xr:uid="{00000000-0005-0000-0000-0000203D0000}"/>
    <cellStyle name="Input 3 2 2 2" xfId="15671" xr:uid="{00000000-0005-0000-0000-0000213D0000}"/>
    <cellStyle name="Input 3 2 3" xfId="15672" xr:uid="{00000000-0005-0000-0000-0000223D0000}"/>
    <cellStyle name="Input 3 2 4" xfId="15673" xr:uid="{00000000-0005-0000-0000-0000233D0000}"/>
    <cellStyle name="Input 3 2 5" xfId="15674" xr:uid="{00000000-0005-0000-0000-0000243D0000}"/>
    <cellStyle name="Input 3 2 6" xfId="15675" xr:uid="{00000000-0005-0000-0000-0000253D0000}"/>
    <cellStyle name="Input 3 2 7" xfId="15676" xr:uid="{00000000-0005-0000-0000-0000263D0000}"/>
    <cellStyle name="Input 3 2 8" xfId="15677" xr:uid="{00000000-0005-0000-0000-0000273D0000}"/>
    <cellStyle name="Input 3 2 9" xfId="15678" xr:uid="{00000000-0005-0000-0000-0000283D0000}"/>
    <cellStyle name="Input 3 20" xfId="15679" xr:uid="{00000000-0005-0000-0000-0000293D0000}"/>
    <cellStyle name="Input 3 21" xfId="15680" xr:uid="{00000000-0005-0000-0000-00002A3D0000}"/>
    <cellStyle name="Input 3 22" xfId="15681" xr:uid="{00000000-0005-0000-0000-00002B3D0000}"/>
    <cellStyle name="Input 3 3" xfId="15682" xr:uid="{00000000-0005-0000-0000-00002C3D0000}"/>
    <cellStyle name="Input 3 3 2" xfId="15683" xr:uid="{00000000-0005-0000-0000-00002D3D0000}"/>
    <cellStyle name="Input 3 4" xfId="15684" xr:uid="{00000000-0005-0000-0000-00002E3D0000}"/>
    <cellStyle name="Input 3 4 2" xfId="15685" xr:uid="{00000000-0005-0000-0000-00002F3D0000}"/>
    <cellStyle name="Input 3 5" xfId="15686" xr:uid="{00000000-0005-0000-0000-0000303D0000}"/>
    <cellStyle name="Input 3 5 2" xfId="15687" xr:uid="{00000000-0005-0000-0000-0000313D0000}"/>
    <cellStyle name="Input 3 6" xfId="15688" xr:uid="{00000000-0005-0000-0000-0000323D0000}"/>
    <cellStyle name="Input 3 6 2" xfId="15689" xr:uid="{00000000-0005-0000-0000-0000333D0000}"/>
    <cellStyle name="Input 3 7" xfId="15690" xr:uid="{00000000-0005-0000-0000-0000343D0000}"/>
    <cellStyle name="Input 3 7 2" xfId="15691" xr:uid="{00000000-0005-0000-0000-0000353D0000}"/>
    <cellStyle name="Input 3 8" xfId="15692" xr:uid="{00000000-0005-0000-0000-0000363D0000}"/>
    <cellStyle name="Input 3 8 2" xfId="15693" xr:uid="{00000000-0005-0000-0000-0000373D0000}"/>
    <cellStyle name="Input 3 9" xfId="15694" xr:uid="{00000000-0005-0000-0000-0000383D0000}"/>
    <cellStyle name="Input 3 9 2" xfId="15695" xr:uid="{00000000-0005-0000-0000-0000393D0000}"/>
    <cellStyle name="Input 3_wimax" xfId="15696" xr:uid="{00000000-0005-0000-0000-00003A3D0000}"/>
    <cellStyle name="Input 30" xfId="15697" xr:uid="{00000000-0005-0000-0000-00003B3D0000}"/>
    <cellStyle name="Input 30 2" xfId="15698" xr:uid="{00000000-0005-0000-0000-00003C3D0000}"/>
    <cellStyle name="Input 31" xfId="15699" xr:uid="{00000000-0005-0000-0000-00003D3D0000}"/>
    <cellStyle name="Input 31 2" xfId="15700" xr:uid="{00000000-0005-0000-0000-00003E3D0000}"/>
    <cellStyle name="Input 32" xfId="15701" xr:uid="{00000000-0005-0000-0000-00003F3D0000}"/>
    <cellStyle name="Input 32 2" xfId="15702" xr:uid="{00000000-0005-0000-0000-0000403D0000}"/>
    <cellStyle name="Input 33" xfId="15703" xr:uid="{00000000-0005-0000-0000-0000413D0000}"/>
    <cellStyle name="Input 33 2" xfId="15704" xr:uid="{00000000-0005-0000-0000-0000423D0000}"/>
    <cellStyle name="Input 34" xfId="15705" xr:uid="{00000000-0005-0000-0000-0000433D0000}"/>
    <cellStyle name="Input 34 2" xfId="15706" xr:uid="{00000000-0005-0000-0000-0000443D0000}"/>
    <cellStyle name="Input 35" xfId="15707" xr:uid="{00000000-0005-0000-0000-0000453D0000}"/>
    <cellStyle name="Input 36" xfId="15708" xr:uid="{00000000-0005-0000-0000-0000463D0000}"/>
    <cellStyle name="Input 37" xfId="15709" xr:uid="{00000000-0005-0000-0000-0000473D0000}"/>
    <cellStyle name="Input 38" xfId="15710" xr:uid="{00000000-0005-0000-0000-0000483D0000}"/>
    <cellStyle name="Input 4" xfId="15711" xr:uid="{00000000-0005-0000-0000-0000493D0000}"/>
    <cellStyle name="Input 4 10" xfId="15712" xr:uid="{00000000-0005-0000-0000-00004A3D0000}"/>
    <cellStyle name="Input 4 10 2" xfId="15713" xr:uid="{00000000-0005-0000-0000-00004B3D0000}"/>
    <cellStyle name="Input 4 11" xfId="15714" xr:uid="{00000000-0005-0000-0000-00004C3D0000}"/>
    <cellStyle name="Input 4 11 2" xfId="15715" xr:uid="{00000000-0005-0000-0000-00004D3D0000}"/>
    <cellStyle name="Input 4 12" xfId="15716" xr:uid="{00000000-0005-0000-0000-00004E3D0000}"/>
    <cellStyle name="Input 4 12 2" xfId="15717" xr:uid="{00000000-0005-0000-0000-00004F3D0000}"/>
    <cellStyle name="Input 4 13" xfId="15718" xr:uid="{00000000-0005-0000-0000-0000503D0000}"/>
    <cellStyle name="Input 4 13 2" xfId="15719" xr:uid="{00000000-0005-0000-0000-0000513D0000}"/>
    <cellStyle name="Input 4 14" xfId="15720" xr:uid="{00000000-0005-0000-0000-0000523D0000}"/>
    <cellStyle name="Input 4 15" xfId="15721" xr:uid="{00000000-0005-0000-0000-0000533D0000}"/>
    <cellStyle name="Input 4 16" xfId="15722" xr:uid="{00000000-0005-0000-0000-0000543D0000}"/>
    <cellStyle name="Input 4 17" xfId="15723" xr:uid="{00000000-0005-0000-0000-0000553D0000}"/>
    <cellStyle name="Input 4 18" xfId="15724" xr:uid="{00000000-0005-0000-0000-0000563D0000}"/>
    <cellStyle name="Input 4 19" xfId="15725" xr:uid="{00000000-0005-0000-0000-0000573D0000}"/>
    <cellStyle name="Input 4 2" xfId="15726" xr:uid="{00000000-0005-0000-0000-0000583D0000}"/>
    <cellStyle name="Input 4 2 10" xfId="15727" xr:uid="{00000000-0005-0000-0000-0000593D0000}"/>
    <cellStyle name="Input 4 2 2" xfId="15728" xr:uid="{00000000-0005-0000-0000-00005A3D0000}"/>
    <cellStyle name="Input 4 2 3" xfId="15729" xr:uid="{00000000-0005-0000-0000-00005B3D0000}"/>
    <cellStyle name="Input 4 2 4" xfId="15730" xr:uid="{00000000-0005-0000-0000-00005C3D0000}"/>
    <cellStyle name="Input 4 2 5" xfId="15731" xr:uid="{00000000-0005-0000-0000-00005D3D0000}"/>
    <cellStyle name="Input 4 2 6" xfId="15732" xr:uid="{00000000-0005-0000-0000-00005E3D0000}"/>
    <cellStyle name="Input 4 2 7" xfId="15733" xr:uid="{00000000-0005-0000-0000-00005F3D0000}"/>
    <cellStyle name="Input 4 2 8" xfId="15734" xr:uid="{00000000-0005-0000-0000-0000603D0000}"/>
    <cellStyle name="Input 4 2 9" xfId="15735" xr:uid="{00000000-0005-0000-0000-0000613D0000}"/>
    <cellStyle name="Input 4 20" xfId="15736" xr:uid="{00000000-0005-0000-0000-0000623D0000}"/>
    <cellStyle name="Input 4 21" xfId="15737" xr:uid="{00000000-0005-0000-0000-0000633D0000}"/>
    <cellStyle name="Input 4 22" xfId="15738" xr:uid="{00000000-0005-0000-0000-0000643D0000}"/>
    <cellStyle name="Input 4 3" xfId="15739" xr:uid="{00000000-0005-0000-0000-0000653D0000}"/>
    <cellStyle name="Input 4 3 2" xfId="15740" xr:uid="{00000000-0005-0000-0000-0000663D0000}"/>
    <cellStyle name="Input 4 4" xfId="15741" xr:uid="{00000000-0005-0000-0000-0000673D0000}"/>
    <cellStyle name="Input 4 4 2" xfId="15742" xr:uid="{00000000-0005-0000-0000-0000683D0000}"/>
    <cellStyle name="Input 4 5" xfId="15743" xr:uid="{00000000-0005-0000-0000-0000693D0000}"/>
    <cellStyle name="Input 4 5 2" xfId="15744" xr:uid="{00000000-0005-0000-0000-00006A3D0000}"/>
    <cellStyle name="Input 4 6" xfId="15745" xr:uid="{00000000-0005-0000-0000-00006B3D0000}"/>
    <cellStyle name="Input 4 6 2" xfId="15746" xr:uid="{00000000-0005-0000-0000-00006C3D0000}"/>
    <cellStyle name="Input 4 7" xfId="15747" xr:uid="{00000000-0005-0000-0000-00006D3D0000}"/>
    <cellStyle name="Input 4 7 2" xfId="15748" xr:uid="{00000000-0005-0000-0000-00006E3D0000}"/>
    <cellStyle name="Input 4 8" xfId="15749" xr:uid="{00000000-0005-0000-0000-00006F3D0000}"/>
    <cellStyle name="Input 4 8 2" xfId="15750" xr:uid="{00000000-0005-0000-0000-0000703D0000}"/>
    <cellStyle name="Input 4 9" xfId="15751" xr:uid="{00000000-0005-0000-0000-0000713D0000}"/>
    <cellStyle name="Input 4 9 2" xfId="15752" xr:uid="{00000000-0005-0000-0000-0000723D0000}"/>
    <cellStyle name="Input 4_wimax" xfId="15753" xr:uid="{00000000-0005-0000-0000-0000733D0000}"/>
    <cellStyle name="Input 5" xfId="15754" xr:uid="{00000000-0005-0000-0000-0000743D0000}"/>
    <cellStyle name="Input 5 10" xfId="15755" xr:uid="{00000000-0005-0000-0000-0000753D0000}"/>
    <cellStyle name="Input 5 10 2" xfId="15756" xr:uid="{00000000-0005-0000-0000-0000763D0000}"/>
    <cellStyle name="Input 5 11" xfId="15757" xr:uid="{00000000-0005-0000-0000-0000773D0000}"/>
    <cellStyle name="Input 5 11 2" xfId="15758" xr:uid="{00000000-0005-0000-0000-0000783D0000}"/>
    <cellStyle name="Input 5 12" xfId="15759" xr:uid="{00000000-0005-0000-0000-0000793D0000}"/>
    <cellStyle name="Input 5 12 2" xfId="15760" xr:uid="{00000000-0005-0000-0000-00007A3D0000}"/>
    <cellStyle name="Input 5 13" xfId="15761" xr:uid="{00000000-0005-0000-0000-00007B3D0000}"/>
    <cellStyle name="Input 5 13 2" xfId="15762" xr:uid="{00000000-0005-0000-0000-00007C3D0000}"/>
    <cellStyle name="Input 5 14" xfId="15763" xr:uid="{00000000-0005-0000-0000-00007D3D0000}"/>
    <cellStyle name="Input 5 15" xfId="15764" xr:uid="{00000000-0005-0000-0000-00007E3D0000}"/>
    <cellStyle name="Input 5 16" xfId="15765" xr:uid="{00000000-0005-0000-0000-00007F3D0000}"/>
    <cellStyle name="Input 5 17" xfId="15766" xr:uid="{00000000-0005-0000-0000-0000803D0000}"/>
    <cellStyle name="Input 5 18" xfId="15767" xr:uid="{00000000-0005-0000-0000-0000813D0000}"/>
    <cellStyle name="Input 5 19" xfId="15768" xr:uid="{00000000-0005-0000-0000-0000823D0000}"/>
    <cellStyle name="Input 5 2" xfId="15769" xr:uid="{00000000-0005-0000-0000-0000833D0000}"/>
    <cellStyle name="Input 5 2 10" xfId="15770" xr:uid="{00000000-0005-0000-0000-0000843D0000}"/>
    <cellStyle name="Input 5 2 2" xfId="15771" xr:uid="{00000000-0005-0000-0000-0000853D0000}"/>
    <cellStyle name="Input 5 2 3" xfId="15772" xr:uid="{00000000-0005-0000-0000-0000863D0000}"/>
    <cellStyle name="Input 5 2 4" xfId="15773" xr:uid="{00000000-0005-0000-0000-0000873D0000}"/>
    <cellStyle name="Input 5 2 5" xfId="15774" xr:uid="{00000000-0005-0000-0000-0000883D0000}"/>
    <cellStyle name="Input 5 2 6" xfId="15775" xr:uid="{00000000-0005-0000-0000-0000893D0000}"/>
    <cellStyle name="Input 5 2 7" xfId="15776" xr:uid="{00000000-0005-0000-0000-00008A3D0000}"/>
    <cellStyle name="Input 5 2 8" xfId="15777" xr:uid="{00000000-0005-0000-0000-00008B3D0000}"/>
    <cellStyle name="Input 5 2 9" xfId="15778" xr:uid="{00000000-0005-0000-0000-00008C3D0000}"/>
    <cellStyle name="Input 5 20" xfId="15779" xr:uid="{00000000-0005-0000-0000-00008D3D0000}"/>
    <cellStyle name="Input 5 21" xfId="15780" xr:uid="{00000000-0005-0000-0000-00008E3D0000}"/>
    <cellStyle name="Input 5 22" xfId="15781" xr:uid="{00000000-0005-0000-0000-00008F3D0000}"/>
    <cellStyle name="Input 5 3" xfId="15782" xr:uid="{00000000-0005-0000-0000-0000903D0000}"/>
    <cellStyle name="Input 5 3 2" xfId="15783" xr:uid="{00000000-0005-0000-0000-0000913D0000}"/>
    <cellStyle name="Input 5 4" xfId="15784" xr:uid="{00000000-0005-0000-0000-0000923D0000}"/>
    <cellStyle name="Input 5 4 2" xfId="15785" xr:uid="{00000000-0005-0000-0000-0000933D0000}"/>
    <cellStyle name="Input 5 5" xfId="15786" xr:uid="{00000000-0005-0000-0000-0000943D0000}"/>
    <cellStyle name="Input 5 5 2" xfId="15787" xr:uid="{00000000-0005-0000-0000-0000953D0000}"/>
    <cellStyle name="Input 5 6" xfId="15788" xr:uid="{00000000-0005-0000-0000-0000963D0000}"/>
    <cellStyle name="Input 5 6 2" xfId="15789" xr:uid="{00000000-0005-0000-0000-0000973D0000}"/>
    <cellStyle name="Input 5 7" xfId="15790" xr:uid="{00000000-0005-0000-0000-0000983D0000}"/>
    <cellStyle name="Input 5 7 2" xfId="15791" xr:uid="{00000000-0005-0000-0000-0000993D0000}"/>
    <cellStyle name="Input 5 8" xfId="15792" xr:uid="{00000000-0005-0000-0000-00009A3D0000}"/>
    <cellStyle name="Input 5 8 2" xfId="15793" xr:uid="{00000000-0005-0000-0000-00009B3D0000}"/>
    <cellStyle name="Input 5 9" xfId="15794" xr:uid="{00000000-0005-0000-0000-00009C3D0000}"/>
    <cellStyle name="Input 5 9 2" xfId="15795" xr:uid="{00000000-0005-0000-0000-00009D3D0000}"/>
    <cellStyle name="Input 5_wimax" xfId="15796" xr:uid="{00000000-0005-0000-0000-00009E3D0000}"/>
    <cellStyle name="Input 6" xfId="15797" xr:uid="{00000000-0005-0000-0000-00009F3D0000}"/>
    <cellStyle name="Input 6 10" xfId="15798" xr:uid="{00000000-0005-0000-0000-0000A03D0000}"/>
    <cellStyle name="Input 6 10 2" xfId="15799" xr:uid="{00000000-0005-0000-0000-0000A13D0000}"/>
    <cellStyle name="Input 6 11" xfId="15800" xr:uid="{00000000-0005-0000-0000-0000A23D0000}"/>
    <cellStyle name="Input 6 11 2" xfId="15801" xr:uid="{00000000-0005-0000-0000-0000A33D0000}"/>
    <cellStyle name="Input 6 12" xfId="15802" xr:uid="{00000000-0005-0000-0000-0000A43D0000}"/>
    <cellStyle name="Input 6 12 2" xfId="15803" xr:uid="{00000000-0005-0000-0000-0000A53D0000}"/>
    <cellStyle name="Input 6 13" xfId="15804" xr:uid="{00000000-0005-0000-0000-0000A63D0000}"/>
    <cellStyle name="Input 6 13 2" xfId="15805" xr:uid="{00000000-0005-0000-0000-0000A73D0000}"/>
    <cellStyle name="Input 6 14" xfId="15806" xr:uid="{00000000-0005-0000-0000-0000A83D0000}"/>
    <cellStyle name="Input 6 2" xfId="15807" xr:uid="{00000000-0005-0000-0000-0000A93D0000}"/>
    <cellStyle name="Input 6 2 2" xfId="15808" xr:uid="{00000000-0005-0000-0000-0000AA3D0000}"/>
    <cellStyle name="Input 6 3" xfId="15809" xr:uid="{00000000-0005-0000-0000-0000AB3D0000}"/>
    <cellStyle name="Input 6 3 2" xfId="15810" xr:uid="{00000000-0005-0000-0000-0000AC3D0000}"/>
    <cellStyle name="Input 6 4" xfId="15811" xr:uid="{00000000-0005-0000-0000-0000AD3D0000}"/>
    <cellStyle name="Input 6 4 2" xfId="15812" xr:uid="{00000000-0005-0000-0000-0000AE3D0000}"/>
    <cellStyle name="Input 6 5" xfId="15813" xr:uid="{00000000-0005-0000-0000-0000AF3D0000}"/>
    <cellStyle name="Input 6 5 2" xfId="15814" xr:uid="{00000000-0005-0000-0000-0000B03D0000}"/>
    <cellStyle name="Input 6 6" xfId="15815" xr:uid="{00000000-0005-0000-0000-0000B13D0000}"/>
    <cellStyle name="Input 6 6 2" xfId="15816" xr:uid="{00000000-0005-0000-0000-0000B23D0000}"/>
    <cellStyle name="Input 6 7" xfId="15817" xr:uid="{00000000-0005-0000-0000-0000B33D0000}"/>
    <cellStyle name="Input 6 7 2" xfId="15818" xr:uid="{00000000-0005-0000-0000-0000B43D0000}"/>
    <cellStyle name="Input 6 8" xfId="15819" xr:uid="{00000000-0005-0000-0000-0000B53D0000}"/>
    <cellStyle name="Input 6 8 2" xfId="15820" xr:uid="{00000000-0005-0000-0000-0000B63D0000}"/>
    <cellStyle name="Input 6 9" xfId="15821" xr:uid="{00000000-0005-0000-0000-0000B73D0000}"/>
    <cellStyle name="Input 6 9 2" xfId="15822" xr:uid="{00000000-0005-0000-0000-0000B83D0000}"/>
    <cellStyle name="Input 7" xfId="15823" xr:uid="{00000000-0005-0000-0000-0000B93D0000}"/>
    <cellStyle name="Input 7 10" xfId="15824" xr:uid="{00000000-0005-0000-0000-0000BA3D0000}"/>
    <cellStyle name="Input 7 10 2" xfId="15825" xr:uid="{00000000-0005-0000-0000-0000BB3D0000}"/>
    <cellStyle name="Input 7 11" xfId="15826" xr:uid="{00000000-0005-0000-0000-0000BC3D0000}"/>
    <cellStyle name="Input 7 11 2" xfId="15827" xr:uid="{00000000-0005-0000-0000-0000BD3D0000}"/>
    <cellStyle name="Input 7 12" xfId="15828" xr:uid="{00000000-0005-0000-0000-0000BE3D0000}"/>
    <cellStyle name="Input 7 12 2" xfId="15829" xr:uid="{00000000-0005-0000-0000-0000BF3D0000}"/>
    <cellStyle name="Input 7 13" xfId="15830" xr:uid="{00000000-0005-0000-0000-0000C03D0000}"/>
    <cellStyle name="Input 7 13 2" xfId="15831" xr:uid="{00000000-0005-0000-0000-0000C13D0000}"/>
    <cellStyle name="Input 7 14" xfId="15832" xr:uid="{00000000-0005-0000-0000-0000C23D0000}"/>
    <cellStyle name="Input 7 2" xfId="15833" xr:uid="{00000000-0005-0000-0000-0000C33D0000}"/>
    <cellStyle name="Input 7 2 2" xfId="15834" xr:uid="{00000000-0005-0000-0000-0000C43D0000}"/>
    <cellStyle name="Input 7 3" xfId="15835" xr:uid="{00000000-0005-0000-0000-0000C53D0000}"/>
    <cellStyle name="Input 7 3 2" xfId="15836" xr:uid="{00000000-0005-0000-0000-0000C63D0000}"/>
    <cellStyle name="Input 7 4" xfId="15837" xr:uid="{00000000-0005-0000-0000-0000C73D0000}"/>
    <cellStyle name="Input 7 4 2" xfId="15838" xr:uid="{00000000-0005-0000-0000-0000C83D0000}"/>
    <cellStyle name="Input 7 5" xfId="15839" xr:uid="{00000000-0005-0000-0000-0000C93D0000}"/>
    <cellStyle name="Input 7 5 2" xfId="15840" xr:uid="{00000000-0005-0000-0000-0000CA3D0000}"/>
    <cellStyle name="Input 7 6" xfId="15841" xr:uid="{00000000-0005-0000-0000-0000CB3D0000}"/>
    <cellStyle name="Input 7 6 2" xfId="15842" xr:uid="{00000000-0005-0000-0000-0000CC3D0000}"/>
    <cellStyle name="Input 7 7" xfId="15843" xr:uid="{00000000-0005-0000-0000-0000CD3D0000}"/>
    <cellStyle name="Input 7 7 2" xfId="15844" xr:uid="{00000000-0005-0000-0000-0000CE3D0000}"/>
    <cellStyle name="Input 7 8" xfId="15845" xr:uid="{00000000-0005-0000-0000-0000CF3D0000}"/>
    <cellStyle name="Input 7 8 2" xfId="15846" xr:uid="{00000000-0005-0000-0000-0000D03D0000}"/>
    <cellStyle name="Input 7 9" xfId="15847" xr:uid="{00000000-0005-0000-0000-0000D13D0000}"/>
    <cellStyle name="Input 7 9 2" xfId="15848" xr:uid="{00000000-0005-0000-0000-0000D23D0000}"/>
    <cellStyle name="Input 8" xfId="15849" xr:uid="{00000000-0005-0000-0000-0000D33D0000}"/>
    <cellStyle name="Input 8 2" xfId="15850" xr:uid="{00000000-0005-0000-0000-0000D43D0000}"/>
    <cellStyle name="Input 9" xfId="15851" xr:uid="{00000000-0005-0000-0000-0000D53D0000}"/>
    <cellStyle name="Input 9 2" xfId="15852" xr:uid="{00000000-0005-0000-0000-0000D63D0000}"/>
    <cellStyle name="Input Cells" xfId="15853" xr:uid="{00000000-0005-0000-0000-0000D73D0000}"/>
    <cellStyle name="Italic" xfId="15854" xr:uid="{00000000-0005-0000-0000-0000D83D0000}"/>
    <cellStyle name="Italic 2" xfId="15855" xr:uid="{00000000-0005-0000-0000-0000D93D0000}"/>
    <cellStyle name="Italicbold" xfId="15856" xr:uid="{00000000-0005-0000-0000-0000DA3D0000}"/>
    <cellStyle name="Italicbold 2" xfId="15857" xr:uid="{00000000-0005-0000-0000-0000DB3D0000}"/>
    <cellStyle name="Item" xfId="15858" xr:uid="{00000000-0005-0000-0000-0000DC3D0000}"/>
    <cellStyle name="item2" xfId="15859" xr:uid="{00000000-0005-0000-0000-0000DD3D0000}"/>
    <cellStyle name="item2 2" xfId="15860" xr:uid="{00000000-0005-0000-0000-0000DE3D0000}"/>
    <cellStyle name="Jun" xfId="15861" xr:uid="{00000000-0005-0000-0000-0000DF3D0000}"/>
    <cellStyle name="Jun 10" xfId="15862" xr:uid="{00000000-0005-0000-0000-0000E03D0000}"/>
    <cellStyle name="Jun 10 2" xfId="15863" xr:uid="{00000000-0005-0000-0000-0000E13D0000}"/>
    <cellStyle name="Jun 11" xfId="15864" xr:uid="{00000000-0005-0000-0000-0000E23D0000}"/>
    <cellStyle name="Jun 11 2" xfId="15865" xr:uid="{00000000-0005-0000-0000-0000E33D0000}"/>
    <cellStyle name="Jun 12" xfId="15866" xr:uid="{00000000-0005-0000-0000-0000E43D0000}"/>
    <cellStyle name="Jun 12 2" xfId="15867" xr:uid="{00000000-0005-0000-0000-0000E53D0000}"/>
    <cellStyle name="Jun 13" xfId="15868" xr:uid="{00000000-0005-0000-0000-0000E63D0000}"/>
    <cellStyle name="Jun 13 2" xfId="15869" xr:uid="{00000000-0005-0000-0000-0000E73D0000}"/>
    <cellStyle name="Jun 14" xfId="15870" xr:uid="{00000000-0005-0000-0000-0000E83D0000}"/>
    <cellStyle name="Jun 14 2" xfId="15871" xr:uid="{00000000-0005-0000-0000-0000E93D0000}"/>
    <cellStyle name="Jun 15" xfId="15872" xr:uid="{00000000-0005-0000-0000-0000EA3D0000}"/>
    <cellStyle name="Jun 15 2" xfId="15873" xr:uid="{00000000-0005-0000-0000-0000EB3D0000}"/>
    <cellStyle name="Jun 16" xfId="15874" xr:uid="{00000000-0005-0000-0000-0000EC3D0000}"/>
    <cellStyle name="Jun 16 2" xfId="15875" xr:uid="{00000000-0005-0000-0000-0000ED3D0000}"/>
    <cellStyle name="Jun 17" xfId="15876" xr:uid="{00000000-0005-0000-0000-0000EE3D0000}"/>
    <cellStyle name="Jun 17 2" xfId="15877" xr:uid="{00000000-0005-0000-0000-0000EF3D0000}"/>
    <cellStyle name="Jun 18" xfId="15878" xr:uid="{00000000-0005-0000-0000-0000F03D0000}"/>
    <cellStyle name="Jun 2" xfId="15879" xr:uid="{00000000-0005-0000-0000-0000F13D0000}"/>
    <cellStyle name="Jun 2 10" xfId="15880" xr:uid="{00000000-0005-0000-0000-0000F23D0000}"/>
    <cellStyle name="Jun 2 10 2" xfId="15881" xr:uid="{00000000-0005-0000-0000-0000F33D0000}"/>
    <cellStyle name="Jun 2 11" xfId="15882" xr:uid="{00000000-0005-0000-0000-0000F43D0000}"/>
    <cellStyle name="Jun 2 11 2" xfId="15883" xr:uid="{00000000-0005-0000-0000-0000F53D0000}"/>
    <cellStyle name="Jun 2 12" xfId="15884" xr:uid="{00000000-0005-0000-0000-0000F63D0000}"/>
    <cellStyle name="Jun 2 12 2" xfId="15885" xr:uid="{00000000-0005-0000-0000-0000F73D0000}"/>
    <cellStyle name="Jun 2 13" xfId="15886" xr:uid="{00000000-0005-0000-0000-0000F83D0000}"/>
    <cellStyle name="Jun 2 13 2" xfId="15887" xr:uid="{00000000-0005-0000-0000-0000F93D0000}"/>
    <cellStyle name="Jun 2 14" xfId="15888" xr:uid="{00000000-0005-0000-0000-0000FA3D0000}"/>
    <cellStyle name="Jun 2 2" xfId="15889" xr:uid="{00000000-0005-0000-0000-0000FB3D0000}"/>
    <cellStyle name="Jun 2 2 2" xfId="15890" xr:uid="{00000000-0005-0000-0000-0000FC3D0000}"/>
    <cellStyle name="Jun 2 3" xfId="15891" xr:uid="{00000000-0005-0000-0000-0000FD3D0000}"/>
    <cellStyle name="Jun 2 3 2" xfId="15892" xr:uid="{00000000-0005-0000-0000-0000FE3D0000}"/>
    <cellStyle name="Jun 2 4" xfId="15893" xr:uid="{00000000-0005-0000-0000-0000FF3D0000}"/>
    <cellStyle name="Jun 2 4 2" xfId="15894" xr:uid="{00000000-0005-0000-0000-0000003E0000}"/>
    <cellStyle name="Jun 2 5" xfId="15895" xr:uid="{00000000-0005-0000-0000-0000013E0000}"/>
    <cellStyle name="Jun 2 5 2" xfId="15896" xr:uid="{00000000-0005-0000-0000-0000023E0000}"/>
    <cellStyle name="Jun 2 6" xfId="15897" xr:uid="{00000000-0005-0000-0000-0000033E0000}"/>
    <cellStyle name="Jun 2 6 2" xfId="15898" xr:uid="{00000000-0005-0000-0000-0000043E0000}"/>
    <cellStyle name="Jun 2 7" xfId="15899" xr:uid="{00000000-0005-0000-0000-0000053E0000}"/>
    <cellStyle name="Jun 2 7 2" xfId="15900" xr:uid="{00000000-0005-0000-0000-0000063E0000}"/>
    <cellStyle name="Jun 2 8" xfId="15901" xr:uid="{00000000-0005-0000-0000-0000073E0000}"/>
    <cellStyle name="Jun 2 8 2" xfId="15902" xr:uid="{00000000-0005-0000-0000-0000083E0000}"/>
    <cellStyle name="Jun 2 9" xfId="15903" xr:uid="{00000000-0005-0000-0000-0000093E0000}"/>
    <cellStyle name="Jun 2 9 2" xfId="15904" xr:uid="{00000000-0005-0000-0000-00000A3E0000}"/>
    <cellStyle name="Jun 3" xfId="15905" xr:uid="{00000000-0005-0000-0000-00000B3E0000}"/>
    <cellStyle name="Jun 3 2" xfId="15906" xr:uid="{00000000-0005-0000-0000-00000C3E0000}"/>
    <cellStyle name="Jun 4" xfId="15907" xr:uid="{00000000-0005-0000-0000-00000D3E0000}"/>
    <cellStyle name="Jun 4 2" xfId="15908" xr:uid="{00000000-0005-0000-0000-00000E3E0000}"/>
    <cellStyle name="Jun 5" xfId="15909" xr:uid="{00000000-0005-0000-0000-00000F3E0000}"/>
    <cellStyle name="Jun 5 10" xfId="15910" xr:uid="{00000000-0005-0000-0000-0000103E0000}"/>
    <cellStyle name="Jun 5 10 2" xfId="15911" xr:uid="{00000000-0005-0000-0000-0000113E0000}"/>
    <cellStyle name="Jun 5 11" xfId="15912" xr:uid="{00000000-0005-0000-0000-0000123E0000}"/>
    <cellStyle name="Jun 5 11 2" xfId="15913" xr:uid="{00000000-0005-0000-0000-0000133E0000}"/>
    <cellStyle name="Jun 5 12" xfId="15914" xr:uid="{00000000-0005-0000-0000-0000143E0000}"/>
    <cellStyle name="Jun 5 12 2" xfId="15915" xr:uid="{00000000-0005-0000-0000-0000153E0000}"/>
    <cellStyle name="Jun 5 13" xfId="15916" xr:uid="{00000000-0005-0000-0000-0000163E0000}"/>
    <cellStyle name="Jun 5 2" xfId="15917" xr:uid="{00000000-0005-0000-0000-0000173E0000}"/>
    <cellStyle name="Jun 5 2 2" xfId="15918" xr:uid="{00000000-0005-0000-0000-0000183E0000}"/>
    <cellStyle name="Jun 5 3" xfId="15919" xr:uid="{00000000-0005-0000-0000-0000193E0000}"/>
    <cellStyle name="Jun 5 3 2" xfId="15920" xr:uid="{00000000-0005-0000-0000-00001A3E0000}"/>
    <cellStyle name="Jun 5 4" xfId="15921" xr:uid="{00000000-0005-0000-0000-00001B3E0000}"/>
    <cellStyle name="Jun 5 4 2" xfId="15922" xr:uid="{00000000-0005-0000-0000-00001C3E0000}"/>
    <cellStyle name="Jun 5 5" xfId="15923" xr:uid="{00000000-0005-0000-0000-00001D3E0000}"/>
    <cellStyle name="Jun 5 5 2" xfId="15924" xr:uid="{00000000-0005-0000-0000-00001E3E0000}"/>
    <cellStyle name="Jun 5 6" xfId="15925" xr:uid="{00000000-0005-0000-0000-00001F3E0000}"/>
    <cellStyle name="Jun 5 6 2" xfId="15926" xr:uid="{00000000-0005-0000-0000-0000203E0000}"/>
    <cellStyle name="Jun 5 7" xfId="15927" xr:uid="{00000000-0005-0000-0000-0000213E0000}"/>
    <cellStyle name="Jun 5 7 2" xfId="15928" xr:uid="{00000000-0005-0000-0000-0000223E0000}"/>
    <cellStyle name="Jun 5 8" xfId="15929" xr:uid="{00000000-0005-0000-0000-0000233E0000}"/>
    <cellStyle name="Jun 5 8 2" xfId="15930" xr:uid="{00000000-0005-0000-0000-0000243E0000}"/>
    <cellStyle name="Jun 5 9" xfId="15931" xr:uid="{00000000-0005-0000-0000-0000253E0000}"/>
    <cellStyle name="Jun 5 9 2" xfId="15932" xr:uid="{00000000-0005-0000-0000-0000263E0000}"/>
    <cellStyle name="Jun 6" xfId="15933" xr:uid="{00000000-0005-0000-0000-0000273E0000}"/>
    <cellStyle name="Jun 6 2" xfId="15934" xr:uid="{00000000-0005-0000-0000-0000283E0000}"/>
    <cellStyle name="Jun 7" xfId="15935" xr:uid="{00000000-0005-0000-0000-0000293E0000}"/>
    <cellStyle name="Jun 7 2" xfId="15936" xr:uid="{00000000-0005-0000-0000-00002A3E0000}"/>
    <cellStyle name="Jun 8" xfId="15937" xr:uid="{00000000-0005-0000-0000-00002B3E0000}"/>
    <cellStyle name="Jun 8 2" xfId="15938" xr:uid="{00000000-0005-0000-0000-00002C3E0000}"/>
    <cellStyle name="Jun 8 2 2" xfId="15939" xr:uid="{00000000-0005-0000-0000-00002D3E0000}"/>
    <cellStyle name="Jun 8 3" xfId="15940" xr:uid="{00000000-0005-0000-0000-00002E3E0000}"/>
    <cellStyle name="Jun 9" xfId="15941" xr:uid="{00000000-0005-0000-0000-00002F3E0000}"/>
    <cellStyle name="Jun 9 2" xfId="15942" xr:uid="{00000000-0005-0000-0000-0000303E0000}"/>
    <cellStyle name="Jun_wimax" xfId="15943" xr:uid="{00000000-0005-0000-0000-0000313E0000}"/>
    <cellStyle name="katko" xfId="15944" xr:uid="{00000000-0005-0000-0000-0000323E0000}"/>
    <cellStyle name="katko 2" xfId="15945" xr:uid="{00000000-0005-0000-0000-0000333E0000}"/>
    <cellStyle name="Komma [0]_rel-sl" xfId="15946" xr:uid="{00000000-0005-0000-0000-0000343E0000}"/>
    <cellStyle name="Komma_rel-sl" xfId="15947" xr:uid="{00000000-0005-0000-0000-0000353E0000}"/>
    <cellStyle name="Ledger 17 x 11 in" xfId="15948" xr:uid="{00000000-0005-0000-0000-0000363E0000}"/>
    <cellStyle name="Ledger 17 x 11 in 2" xfId="15949" xr:uid="{00000000-0005-0000-0000-0000373E0000}"/>
    <cellStyle name="Ledger 17 x 11 in 2 2" xfId="15950" xr:uid="{00000000-0005-0000-0000-0000383E0000}"/>
    <cellStyle name="Ledger 17 x 11 in 3" xfId="15951" xr:uid="{00000000-0005-0000-0000-0000393E0000}"/>
    <cellStyle name="Ledger 17 x 11 in 3 2" xfId="15952" xr:uid="{00000000-0005-0000-0000-00003A3E0000}"/>
    <cellStyle name="Ledger 17 x 11 in 4" xfId="15953" xr:uid="{00000000-0005-0000-0000-00003B3E0000}"/>
    <cellStyle name="Ledger 17 x 11 in 4 2" xfId="15954" xr:uid="{00000000-0005-0000-0000-00003C3E0000}"/>
    <cellStyle name="Ledger 17 x 11 in 5" xfId="15955" xr:uid="{00000000-0005-0000-0000-00003D3E0000}"/>
    <cellStyle name="Ledger 17 x 11 in 5 2" xfId="15956" xr:uid="{00000000-0005-0000-0000-00003E3E0000}"/>
    <cellStyle name="Ledger 17 x 11 in 6" xfId="15957" xr:uid="{00000000-0005-0000-0000-00003F3E0000}"/>
    <cellStyle name="Ledger 17 x 11 in_MTN Group - 2010 Supplier Price Book Format（0108 SLA)" xfId="15958" xr:uid="{00000000-0005-0000-0000-0000403E0000}"/>
    <cellStyle name="leer" xfId="15959" xr:uid="{00000000-0005-0000-0000-0000413E0000}"/>
    <cellStyle name="leer 2" xfId="15960" xr:uid="{00000000-0005-0000-0000-0000423E0000}"/>
    <cellStyle name="left" xfId="15961" xr:uid="{00000000-0005-0000-0000-0000433E0000}"/>
    <cellStyle name="left 2" xfId="15962" xr:uid="{00000000-0005-0000-0000-0000443E0000}"/>
    <cellStyle name="Legal 8½ x 14 in" xfId="15963" xr:uid="{00000000-0005-0000-0000-0000453E0000}"/>
    <cellStyle name="Legal 8½ x 14 in 2" xfId="15964" xr:uid="{00000000-0005-0000-0000-0000463E0000}"/>
    <cellStyle name="Legal 8½ x 14 in 2 2" xfId="15965" xr:uid="{00000000-0005-0000-0000-0000473E0000}"/>
    <cellStyle name="Legal 8½ x 14 in 3" xfId="15966" xr:uid="{00000000-0005-0000-0000-0000483E0000}"/>
    <cellStyle name="Legal 8½ x 14 in 4" xfId="15967" xr:uid="{00000000-0005-0000-0000-0000493E0000}"/>
    <cellStyle name="Legal 8½ x 14 in 5" xfId="15968" xr:uid="{00000000-0005-0000-0000-00004A3E0000}"/>
    <cellStyle name="Legal 8½ x 14 in 6" xfId="15969" xr:uid="{00000000-0005-0000-0000-00004B3E0000}"/>
    <cellStyle name="Legal 8½ x 14 in_wimax" xfId="15970" xr:uid="{00000000-0005-0000-0000-00004C3E0000}"/>
    <cellStyle name="Leistung" xfId="15971" xr:uid="{00000000-0005-0000-0000-00004D3E0000}"/>
    <cellStyle name="Leistung 2" xfId="15972" xr:uid="{00000000-0005-0000-0000-00004E3E0000}"/>
    <cellStyle name="Level" xfId="15973" xr:uid="{00000000-0005-0000-0000-00004F3E0000}"/>
    <cellStyle name="Level 2" xfId="15974" xr:uid="{00000000-0005-0000-0000-0000503E0000}"/>
    <cellStyle name="Lien hypertexte" xfId="15975" xr:uid="{00000000-0005-0000-0000-0000513E0000}"/>
    <cellStyle name="Lien hypertexte 2" xfId="15976" xr:uid="{00000000-0005-0000-0000-0000523E0000}"/>
    <cellStyle name="Lien hypertexte visité" xfId="15977" xr:uid="{00000000-0005-0000-0000-0000533E0000}"/>
    <cellStyle name="Lien hypertexte visité 2" xfId="15978" xr:uid="{00000000-0005-0000-0000-0000543E0000}"/>
    <cellStyle name="Lien hypertexte_wataniya Egypt pricing_06 jan 2006_IN_Chams" xfId="15979" xr:uid="{00000000-0005-0000-0000-0000553E0000}"/>
    <cellStyle name="Linien" xfId="15980" xr:uid="{00000000-0005-0000-0000-0000563E0000}"/>
    <cellStyle name="Linien 2" xfId="15981" xr:uid="{00000000-0005-0000-0000-0000573E0000}"/>
    <cellStyle name="Link Currency (0)" xfId="15982" xr:uid="{00000000-0005-0000-0000-0000583E0000}"/>
    <cellStyle name="Link Currency (0) 2" xfId="15983" xr:uid="{00000000-0005-0000-0000-0000593E0000}"/>
    <cellStyle name="Link Currency (2)" xfId="15984" xr:uid="{00000000-0005-0000-0000-00005A3E0000}"/>
    <cellStyle name="Link Currency (2) 2" xfId="15985" xr:uid="{00000000-0005-0000-0000-00005B3E0000}"/>
    <cellStyle name="Link Units (0)" xfId="15986" xr:uid="{00000000-0005-0000-0000-00005C3E0000}"/>
    <cellStyle name="Link Units (0) 2" xfId="15987" xr:uid="{00000000-0005-0000-0000-00005D3E0000}"/>
    <cellStyle name="Link Units (1)" xfId="15988" xr:uid="{00000000-0005-0000-0000-00005E3E0000}"/>
    <cellStyle name="Link Units (1) 2" xfId="15989" xr:uid="{00000000-0005-0000-0000-00005F3E0000}"/>
    <cellStyle name="Link Units (2)" xfId="15990" xr:uid="{00000000-0005-0000-0000-0000603E0000}"/>
    <cellStyle name="Link Units (2) 2" xfId="15991" xr:uid="{00000000-0005-0000-0000-0000613E0000}"/>
    <cellStyle name="Linked Cell 10" xfId="15992" xr:uid="{00000000-0005-0000-0000-0000623E0000}"/>
    <cellStyle name="Linked Cell 10 2" xfId="15993" xr:uid="{00000000-0005-0000-0000-0000633E0000}"/>
    <cellStyle name="Linked Cell 11" xfId="15994" xr:uid="{00000000-0005-0000-0000-0000643E0000}"/>
    <cellStyle name="Linked Cell 11 2" xfId="15995" xr:uid="{00000000-0005-0000-0000-0000653E0000}"/>
    <cellStyle name="Linked Cell 12" xfId="15996" xr:uid="{00000000-0005-0000-0000-0000663E0000}"/>
    <cellStyle name="Linked Cell 12 2" xfId="15997" xr:uid="{00000000-0005-0000-0000-0000673E0000}"/>
    <cellStyle name="Linked Cell 13" xfId="15998" xr:uid="{00000000-0005-0000-0000-0000683E0000}"/>
    <cellStyle name="Linked Cell 13 2" xfId="15999" xr:uid="{00000000-0005-0000-0000-0000693E0000}"/>
    <cellStyle name="Linked Cell 14" xfId="16000" xr:uid="{00000000-0005-0000-0000-00006A3E0000}"/>
    <cellStyle name="Linked Cell 14 2" xfId="16001" xr:uid="{00000000-0005-0000-0000-00006B3E0000}"/>
    <cellStyle name="Linked Cell 15" xfId="16002" xr:uid="{00000000-0005-0000-0000-00006C3E0000}"/>
    <cellStyle name="Linked Cell 15 2" xfId="16003" xr:uid="{00000000-0005-0000-0000-00006D3E0000}"/>
    <cellStyle name="Linked Cell 16" xfId="16004" xr:uid="{00000000-0005-0000-0000-00006E3E0000}"/>
    <cellStyle name="Linked Cell 16 2" xfId="16005" xr:uid="{00000000-0005-0000-0000-00006F3E0000}"/>
    <cellStyle name="Linked Cell 17" xfId="16006" xr:uid="{00000000-0005-0000-0000-0000703E0000}"/>
    <cellStyle name="Linked Cell 17 2" xfId="16007" xr:uid="{00000000-0005-0000-0000-0000713E0000}"/>
    <cellStyle name="Linked Cell 18" xfId="16008" xr:uid="{00000000-0005-0000-0000-0000723E0000}"/>
    <cellStyle name="Linked Cell 18 2" xfId="16009" xr:uid="{00000000-0005-0000-0000-0000733E0000}"/>
    <cellStyle name="Linked Cell 19" xfId="16010" xr:uid="{00000000-0005-0000-0000-0000743E0000}"/>
    <cellStyle name="Linked Cell 19 2" xfId="16011" xr:uid="{00000000-0005-0000-0000-0000753E0000}"/>
    <cellStyle name="Linked Cell 2" xfId="16012" xr:uid="{00000000-0005-0000-0000-0000763E0000}"/>
    <cellStyle name="Linked Cell 2 10" xfId="16013" xr:uid="{00000000-0005-0000-0000-0000773E0000}"/>
    <cellStyle name="Linked Cell 2 10 2" xfId="16014" xr:uid="{00000000-0005-0000-0000-0000783E0000}"/>
    <cellStyle name="Linked Cell 2 11" xfId="16015" xr:uid="{00000000-0005-0000-0000-0000793E0000}"/>
    <cellStyle name="Linked Cell 2 11 2" xfId="16016" xr:uid="{00000000-0005-0000-0000-00007A3E0000}"/>
    <cellStyle name="Linked Cell 2 12" xfId="16017" xr:uid="{00000000-0005-0000-0000-00007B3E0000}"/>
    <cellStyle name="Linked Cell 2 12 2" xfId="16018" xr:uid="{00000000-0005-0000-0000-00007C3E0000}"/>
    <cellStyle name="Linked Cell 2 13" xfId="16019" xr:uid="{00000000-0005-0000-0000-00007D3E0000}"/>
    <cellStyle name="Linked Cell 2 13 2" xfId="16020" xr:uid="{00000000-0005-0000-0000-00007E3E0000}"/>
    <cellStyle name="Linked Cell 2 14" xfId="16021" xr:uid="{00000000-0005-0000-0000-00007F3E0000}"/>
    <cellStyle name="Linked Cell 2 2" xfId="16022" xr:uid="{00000000-0005-0000-0000-0000803E0000}"/>
    <cellStyle name="Linked Cell 2 2 2" xfId="16023" xr:uid="{00000000-0005-0000-0000-0000813E0000}"/>
    <cellStyle name="Linked Cell 2 3" xfId="16024" xr:uid="{00000000-0005-0000-0000-0000823E0000}"/>
    <cellStyle name="Linked Cell 2 3 2" xfId="16025" xr:uid="{00000000-0005-0000-0000-0000833E0000}"/>
    <cellStyle name="Linked Cell 2 4" xfId="16026" xr:uid="{00000000-0005-0000-0000-0000843E0000}"/>
    <cellStyle name="Linked Cell 2 4 2" xfId="16027" xr:uid="{00000000-0005-0000-0000-0000853E0000}"/>
    <cellStyle name="Linked Cell 2 5" xfId="16028" xr:uid="{00000000-0005-0000-0000-0000863E0000}"/>
    <cellStyle name="Linked Cell 2 5 2" xfId="16029" xr:uid="{00000000-0005-0000-0000-0000873E0000}"/>
    <cellStyle name="Linked Cell 2 6" xfId="16030" xr:uid="{00000000-0005-0000-0000-0000883E0000}"/>
    <cellStyle name="Linked Cell 2 6 2" xfId="16031" xr:uid="{00000000-0005-0000-0000-0000893E0000}"/>
    <cellStyle name="Linked Cell 2 7" xfId="16032" xr:uid="{00000000-0005-0000-0000-00008A3E0000}"/>
    <cellStyle name="Linked Cell 2 7 2" xfId="16033" xr:uid="{00000000-0005-0000-0000-00008B3E0000}"/>
    <cellStyle name="Linked Cell 2 8" xfId="16034" xr:uid="{00000000-0005-0000-0000-00008C3E0000}"/>
    <cellStyle name="Linked Cell 2 8 2" xfId="16035" xr:uid="{00000000-0005-0000-0000-00008D3E0000}"/>
    <cellStyle name="Linked Cell 2 9" xfId="16036" xr:uid="{00000000-0005-0000-0000-00008E3E0000}"/>
    <cellStyle name="Linked Cell 2 9 2" xfId="16037" xr:uid="{00000000-0005-0000-0000-00008F3E0000}"/>
    <cellStyle name="Linked Cell 2_wimax" xfId="16038" xr:uid="{00000000-0005-0000-0000-0000903E0000}"/>
    <cellStyle name="Linked Cell 20" xfId="16039" xr:uid="{00000000-0005-0000-0000-0000913E0000}"/>
    <cellStyle name="Linked Cell 20 2" xfId="16040" xr:uid="{00000000-0005-0000-0000-0000923E0000}"/>
    <cellStyle name="Linked Cell 21" xfId="16041" xr:uid="{00000000-0005-0000-0000-0000933E0000}"/>
    <cellStyle name="Linked Cell 21 2" xfId="16042" xr:uid="{00000000-0005-0000-0000-0000943E0000}"/>
    <cellStyle name="Linked Cell 22" xfId="16043" xr:uid="{00000000-0005-0000-0000-0000953E0000}"/>
    <cellStyle name="Linked Cell 22 2" xfId="16044" xr:uid="{00000000-0005-0000-0000-0000963E0000}"/>
    <cellStyle name="Linked Cell 23" xfId="16045" xr:uid="{00000000-0005-0000-0000-0000973E0000}"/>
    <cellStyle name="Linked Cell 23 2" xfId="16046" xr:uid="{00000000-0005-0000-0000-0000983E0000}"/>
    <cellStyle name="Linked Cell 24" xfId="16047" xr:uid="{00000000-0005-0000-0000-0000993E0000}"/>
    <cellStyle name="Linked Cell 24 2" xfId="16048" xr:uid="{00000000-0005-0000-0000-00009A3E0000}"/>
    <cellStyle name="Linked Cell 25" xfId="16049" xr:uid="{00000000-0005-0000-0000-00009B3E0000}"/>
    <cellStyle name="Linked Cell 25 2" xfId="16050" xr:uid="{00000000-0005-0000-0000-00009C3E0000}"/>
    <cellStyle name="Linked Cell 26" xfId="16051" xr:uid="{00000000-0005-0000-0000-00009D3E0000}"/>
    <cellStyle name="Linked Cell 26 2" xfId="16052" xr:uid="{00000000-0005-0000-0000-00009E3E0000}"/>
    <cellStyle name="Linked Cell 27" xfId="16053" xr:uid="{00000000-0005-0000-0000-00009F3E0000}"/>
    <cellStyle name="Linked Cell 27 2" xfId="16054" xr:uid="{00000000-0005-0000-0000-0000A03E0000}"/>
    <cellStyle name="Linked Cell 27 2 2" xfId="16055" xr:uid="{00000000-0005-0000-0000-0000A13E0000}"/>
    <cellStyle name="Linked Cell 27 3" xfId="16056" xr:uid="{00000000-0005-0000-0000-0000A23E0000}"/>
    <cellStyle name="Linked Cell 28" xfId="16057" xr:uid="{00000000-0005-0000-0000-0000A33E0000}"/>
    <cellStyle name="Linked Cell 28 2" xfId="16058" xr:uid="{00000000-0005-0000-0000-0000A43E0000}"/>
    <cellStyle name="Linked Cell 29" xfId="16059" xr:uid="{00000000-0005-0000-0000-0000A53E0000}"/>
    <cellStyle name="Linked Cell 29 2" xfId="16060" xr:uid="{00000000-0005-0000-0000-0000A63E0000}"/>
    <cellStyle name="Linked Cell 3" xfId="16061" xr:uid="{00000000-0005-0000-0000-0000A73E0000}"/>
    <cellStyle name="Linked Cell 3 10" xfId="16062" xr:uid="{00000000-0005-0000-0000-0000A83E0000}"/>
    <cellStyle name="Linked Cell 3 10 2" xfId="16063" xr:uid="{00000000-0005-0000-0000-0000A93E0000}"/>
    <cellStyle name="Linked Cell 3 11" xfId="16064" xr:uid="{00000000-0005-0000-0000-0000AA3E0000}"/>
    <cellStyle name="Linked Cell 3 11 2" xfId="16065" xr:uid="{00000000-0005-0000-0000-0000AB3E0000}"/>
    <cellStyle name="Linked Cell 3 12" xfId="16066" xr:uid="{00000000-0005-0000-0000-0000AC3E0000}"/>
    <cellStyle name="Linked Cell 3 12 2" xfId="16067" xr:uid="{00000000-0005-0000-0000-0000AD3E0000}"/>
    <cellStyle name="Linked Cell 3 13" xfId="16068" xr:uid="{00000000-0005-0000-0000-0000AE3E0000}"/>
    <cellStyle name="Linked Cell 3 13 2" xfId="16069" xr:uid="{00000000-0005-0000-0000-0000AF3E0000}"/>
    <cellStyle name="Linked Cell 3 14" xfId="16070" xr:uid="{00000000-0005-0000-0000-0000B03E0000}"/>
    <cellStyle name="Linked Cell 3 2" xfId="16071" xr:uid="{00000000-0005-0000-0000-0000B13E0000}"/>
    <cellStyle name="Linked Cell 3 2 2" xfId="16072" xr:uid="{00000000-0005-0000-0000-0000B23E0000}"/>
    <cellStyle name="Linked Cell 3 3" xfId="16073" xr:uid="{00000000-0005-0000-0000-0000B33E0000}"/>
    <cellStyle name="Linked Cell 3 3 2" xfId="16074" xr:uid="{00000000-0005-0000-0000-0000B43E0000}"/>
    <cellStyle name="Linked Cell 3 4" xfId="16075" xr:uid="{00000000-0005-0000-0000-0000B53E0000}"/>
    <cellStyle name="Linked Cell 3 4 2" xfId="16076" xr:uid="{00000000-0005-0000-0000-0000B63E0000}"/>
    <cellStyle name="Linked Cell 3 5" xfId="16077" xr:uid="{00000000-0005-0000-0000-0000B73E0000}"/>
    <cellStyle name="Linked Cell 3 5 2" xfId="16078" xr:uid="{00000000-0005-0000-0000-0000B83E0000}"/>
    <cellStyle name="Linked Cell 3 6" xfId="16079" xr:uid="{00000000-0005-0000-0000-0000B93E0000}"/>
    <cellStyle name="Linked Cell 3 6 2" xfId="16080" xr:uid="{00000000-0005-0000-0000-0000BA3E0000}"/>
    <cellStyle name="Linked Cell 3 7" xfId="16081" xr:uid="{00000000-0005-0000-0000-0000BB3E0000}"/>
    <cellStyle name="Linked Cell 3 7 2" xfId="16082" xr:uid="{00000000-0005-0000-0000-0000BC3E0000}"/>
    <cellStyle name="Linked Cell 3 8" xfId="16083" xr:uid="{00000000-0005-0000-0000-0000BD3E0000}"/>
    <cellStyle name="Linked Cell 3 8 2" xfId="16084" xr:uid="{00000000-0005-0000-0000-0000BE3E0000}"/>
    <cellStyle name="Linked Cell 3 9" xfId="16085" xr:uid="{00000000-0005-0000-0000-0000BF3E0000}"/>
    <cellStyle name="Linked Cell 3 9 2" xfId="16086" xr:uid="{00000000-0005-0000-0000-0000C03E0000}"/>
    <cellStyle name="Linked Cell 3_wimax" xfId="16087" xr:uid="{00000000-0005-0000-0000-0000C13E0000}"/>
    <cellStyle name="Linked Cell 30" xfId="16088" xr:uid="{00000000-0005-0000-0000-0000C23E0000}"/>
    <cellStyle name="Linked Cell 30 2" xfId="16089" xr:uid="{00000000-0005-0000-0000-0000C33E0000}"/>
    <cellStyle name="Linked Cell 31" xfId="16090" xr:uid="{00000000-0005-0000-0000-0000C43E0000}"/>
    <cellStyle name="Linked Cell 31 2" xfId="16091" xr:uid="{00000000-0005-0000-0000-0000C53E0000}"/>
    <cellStyle name="Linked Cell 32" xfId="16092" xr:uid="{00000000-0005-0000-0000-0000C63E0000}"/>
    <cellStyle name="Linked Cell 32 2" xfId="16093" xr:uid="{00000000-0005-0000-0000-0000C73E0000}"/>
    <cellStyle name="Linked Cell 33" xfId="16094" xr:uid="{00000000-0005-0000-0000-0000C83E0000}"/>
    <cellStyle name="Linked Cell 33 2" xfId="16095" xr:uid="{00000000-0005-0000-0000-0000C93E0000}"/>
    <cellStyle name="Linked Cell 34" xfId="16096" xr:uid="{00000000-0005-0000-0000-0000CA3E0000}"/>
    <cellStyle name="Linked Cell 34 2" xfId="16097" xr:uid="{00000000-0005-0000-0000-0000CB3E0000}"/>
    <cellStyle name="Linked Cell 4" xfId="16098" xr:uid="{00000000-0005-0000-0000-0000CC3E0000}"/>
    <cellStyle name="Linked Cell 4 10" xfId="16099" xr:uid="{00000000-0005-0000-0000-0000CD3E0000}"/>
    <cellStyle name="Linked Cell 4 10 2" xfId="16100" xr:uid="{00000000-0005-0000-0000-0000CE3E0000}"/>
    <cellStyle name="Linked Cell 4 11" xfId="16101" xr:uid="{00000000-0005-0000-0000-0000CF3E0000}"/>
    <cellStyle name="Linked Cell 4 11 2" xfId="16102" xr:uid="{00000000-0005-0000-0000-0000D03E0000}"/>
    <cellStyle name="Linked Cell 4 12" xfId="16103" xr:uid="{00000000-0005-0000-0000-0000D13E0000}"/>
    <cellStyle name="Linked Cell 4 12 2" xfId="16104" xr:uid="{00000000-0005-0000-0000-0000D23E0000}"/>
    <cellStyle name="Linked Cell 4 13" xfId="16105" xr:uid="{00000000-0005-0000-0000-0000D33E0000}"/>
    <cellStyle name="Linked Cell 4 13 2" xfId="16106" xr:uid="{00000000-0005-0000-0000-0000D43E0000}"/>
    <cellStyle name="Linked Cell 4 14" xfId="16107" xr:uid="{00000000-0005-0000-0000-0000D53E0000}"/>
    <cellStyle name="Linked Cell 4 2" xfId="16108" xr:uid="{00000000-0005-0000-0000-0000D63E0000}"/>
    <cellStyle name="Linked Cell 4 2 2" xfId="16109" xr:uid="{00000000-0005-0000-0000-0000D73E0000}"/>
    <cellStyle name="Linked Cell 4 3" xfId="16110" xr:uid="{00000000-0005-0000-0000-0000D83E0000}"/>
    <cellStyle name="Linked Cell 4 3 2" xfId="16111" xr:uid="{00000000-0005-0000-0000-0000D93E0000}"/>
    <cellStyle name="Linked Cell 4 4" xfId="16112" xr:uid="{00000000-0005-0000-0000-0000DA3E0000}"/>
    <cellStyle name="Linked Cell 4 4 2" xfId="16113" xr:uid="{00000000-0005-0000-0000-0000DB3E0000}"/>
    <cellStyle name="Linked Cell 4 5" xfId="16114" xr:uid="{00000000-0005-0000-0000-0000DC3E0000}"/>
    <cellStyle name="Linked Cell 4 5 2" xfId="16115" xr:uid="{00000000-0005-0000-0000-0000DD3E0000}"/>
    <cellStyle name="Linked Cell 4 6" xfId="16116" xr:uid="{00000000-0005-0000-0000-0000DE3E0000}"/>
    <cellStyle name="Linked Cell 4 6 2" xfId="16117" xr:uid="{00000000-0005-0000-0000-0000DF3E0000}"/>
    <cellStyle name="Linked Cell 4 7" xfId="16118" xr:uid="{00000000-0005-0000-0000-0000E03E0000}"/>
    <cellStyle name="Linked Cell 4 7 2" xfId="16119" xr:uid="{00000000-0005-0000-0000-0000E13E0000}"/>
    <cellStyle name="Linked Cell 4 8" xfId="16120" xr:uid="{00000000-0005-0000-0000-0000E23E0000}"/>
    <cellStyle name="Linked Cell 4 8 2" xfId="16121" xr:uid="{00000000-0005-0000-0000-0000E33E0000}"/>
    <cellStyle name="Linked Cell 4 9" xfId="16122" xr:uid="{00000000-0005-0000-0000-0000E43E0000}"/>
    <cellStyle name="Linked Cell 4 9 2" xfId="16123" xr:uid="{00000000-0005-0000-0000-0000E53E0000}"/>
    <cellStyle name="Linked Cell 4_wimax" xfId="16124" xr:uid="{00000000-0005-0000-0000-0000E63E0000}"/>
    <cellStyle name="Linked Cell 5" xfId="16125" xr:uid="{00000000-0005-0000-0000-0000E73E0000}"/>
    <cellStyle name="Linked Cell 5 10" xfId="16126" xr:uid="{00000000-0005-0000-0000-0000E83E0000}"/>
    <cellStyle name="Linked Cell 5 10 2" xfId="16127" xr:uid="{00000000-0005-0000-0000-0000E93E0000}"/>
    <cellStyle name="Linked Cell 5 11" xfId="16128" xr:uid="{00000000-0005-0000-0000-0000EA3E0000}"/>
    <cellStyle name="Linked Cell 5 11 2" xfId="16129" xr:uid="{00000000-0005-0000-0000-0000EB3E0000}"/>
    <cellStyle name="Linked Cell 5 12" xfId="16130" xr:uid="{00000000-0005-0000-0000-0000EC3E0000}"/>
    <cellStyle name="Linked Cell 5 12 2" xfId="16131" xr:uid="{00000000-0005-0000-0000-0000ED3E0000}"/>
    <cellStyle name="Linked Cell 5 13" xfId="16132" xr:uid="{00000000-0005-0000-0000-0000EE3E0000}"/>
    <cellStyle name="Linked Cell 5 13 2" xfId="16133" xr:uid="{00000000-0005-0000-0000-0000EF3E0000}"/>
    <cellStyle name="Linked Cell 5 14" xfId="16134" xr:uid="{00000000-0005-0000-0000-0000F03E0000}"/>
    <cellStyle name="Linked Cell 5 2" xfId="16135" xr:uid="{00000000-0005-0000-0000-0000F13E0000}"/>
    <cellStyle name="Linked Cell 5 2 2" xfId="16136" xr:uid="{00000000-0005-0000-0000-0000F23E0000}"/>
    <cellStyle name="Linked Cell 5 3" xfId="16137" xr:uid="{00000000-0005-0000-0000-0000F33E0000}"/>
    <cellStyle name="Linked Cell 5 3 2" xfId="16138" xr:uid="{00000000-0005-0000-0000-0000F43E0000}"/>
    <cellStyle name="Linked Cell 5 4" xfId="16139" xr:uid="{00000000-0005-0000-0000-0000F53E0000}"/>
    <cellStyle name="Linked Cell 5 4 2" xfId="16140" xr:uid="{00000000-0005-0000-0000-0000F63E0000}"/>
    <cellStyle name="Linked Cell 5 5" xfId="16141" xr:uid="{00000000-0005-0000-0000-0000F73E0000}"/>
    <cellStyle name="Linked Cell 5 5 2" xfId="16142" xr:uid="{00000000-0005-0000-0000-0000F83E0000}"/>
    <cellStyle name="Linked Cell 5 6" xfId="16143" xr:uid="{00000000-0005-0000-0000-0000F93E0000}"/>
    <cellStyle name="Linked Cell 5 6 2" xfId="16144" xr:uid="{00000000-0005-0000-0000-0000FA3E0000}"/>
    <cellStyle name="Linked Cell 5 7" xfId="16145" xr:uid="{00000000-0005-0000-0000-0000FB3E0000}"/>
    <cellStyle name="Linked Cell 5 7 2" xfId="16146" xr:uid="{00000000-0005-0000-0000-0000FC3E0000}"/>
    <cellStyle name="Linked Cell 5 8" xfId="16147" xr:uid="{00000000-0005-0000-0000-0000FD3E0000}"/>
    <cellStyle name="Linked Cell 5 8 2" xfId="16148" xr:uid="{00000000-0005-0000-0000-0000FE3E0000}"/>
    <cellStyle name="Linked Cell 5 8 2 2" xfId="16149" xr:uid="{00000000-0005-0000-0000-0000FF3E0000}"/>
    <cellStyle name="Linked Cell 5 8 3" xfId="16150" xr:uid="{00000000-0005-0000-0000-0000003F0000}"/>
    <cellStyle name="Linked Cell 5 8 3 2" xfId="16151" xr:uid="{00000000-0005-0000-0000-0000013F0000}"/>
    <cellStyle name="Linked Cell 5 8 4" xfId="16152" xr:uid="{00000000-0005-0000-0000-0000023F0000}"/>
    <cellStyle name="Linked Cell 5 8 4 2" xfId="16153" xr:uid="{00000000-0005-0000-0000-0000033F0000}"/>
    <cellStyle name="Linked Cell 5 8 5" xfId="16154" xr:uid="{00000000-0005-0000-0000-0000043F0000}"/>
    <cellStyle name="Linked Cell 5 8 5 2" xfId="16155" xr:uid="{00000000-0005-0000-0000-0000053F0000}"/>
    <cellStyle name="Linked Cell 5 8 5 3" xfId="16156" xr:uid="{00000000-0005-0000-0000-0000063F0000}"/>
    <cellStyle name="Linked Cell 5 8 5 4" xfId="16157" xr:uid="{00000000-0005-0000-0000-0000073F0000}"/>
    <cellStyle name="Linked Cell 5 8 6" xfId="16158" xr:uid="{00000000-0005-0000-0000-0000083F0000}"/>
    <cellStyle name="Linked Cell 5 8_Charging System TCO for WECA 4 Opcos(8th June,2010)" xfId="16159" xr:uid="{00000000-0005-0000-0000-0000093F0000}"/>
    <cellStyle name="Linked Cell 5 9" xfId="16160" xr:uid="{00000000-0005-0000-0000-00000A3F0000}"/>
    <cellStyle name="Linked Cell 5 9 2" xfId="16161" xr:uid="{00000000-0005-0000-0000-00000B3F0000}"/>
    <cellStyle name="Linked Cell 5_MTN Group - 2010 Supplier Price Book Format" xfId="16162" xr:uid="{00000000-0005-0000-0000-00000C3F0000}"/>
    <cellStyle name="Linked Cell 6" xfId="16163" xr:uid="{00000000-0005-0000-0000-00000D3F0000}"/>
    <cellStyle name="Linked Cell 6 10" xfId="16164" xr:uid="{00000000-0005-0000-0000-00000E3F0000}"/>
    <cellStyle name="Linked Cell 6 10 2" xfId="16165" xr:uid="{00000000-0005-0000-0000-00000F3F0000}"/>
    <cellStyle name="Linked Cell 6 11" xfId="16166" xr:uid="{00000000-0005-0000-0000-0000103F0000}"/>
    <cellStyle name="Linked Cell 6 11 2" xfId="16167" xr:uid="{00000000-0005-0000-0000-0000113F0000}"/>
    <cellStyle name="Linked Cell 6 12" xfId="16168" xr:uid="{00000000-0005-0000-0000-0000123F0000}"/>
    <cellStyle name="Linked Cell 6 12 2" xfId="16169" xr:uid="{00000000-0005-0000-0000-0000133F0000}"/>
    <cellStyle name="Linked Cell 6 13" xfId="16170" xr:uid="{00000000-0005-0000-0000-0000143F0000}"/>
    <cellStyle name="Linked Cell 6 13 2" xfId="16171" xr:uid="{00000000-0005-0000-0000-0000153F0000}"/>
    <cellStyle name="Linked Cell 6 14" xfId="16172" xr:uid="{00000000-0005-0000-0000-0000163F0000}"/>
    <cellStyle name="Linked Cell 6 2" xfId="16173" xr:uid="{00000000-0005-0000-0000-0000173F0000}"/>
    <cellStyle name="Linked Cell 6 2 2" xfId="16174" xr:uid="{00000000-0005-0000-0000-0000183F0000}"/>
    <cellStyle name="Linked Cell 6 3" xfId="16175" xr:uid="{00000000-0005-0000-0000-0000193F0000}"/>
    <cellStyle name="Linked Cell 6 3 2" xfId="16176" xr:uid="{00000000-0005-0000-0000-00001A3F0000}"/>
    <cellStyle name="Linked Cell 6 4" xfId="16177" xr:uid="{00000000-0005-0000-0000-00001B3F0000}"/>
    <cellStyle name="Linked Cell 6 4 2" xfId="16178" xr:uid="{00000000-0005-0000-0000-00001C3F0000}"/>
    <cellStyle name="Linked Cell 6 5" xfId="16179" xr:uid="{00000000-0005-0000-0000-00001D3F0000}"/>
    <cellStyle name="Linked Cell 6 5 2" xfId="16180" xr:uid="{00000000-0005-0000-0000-00001E3F0000}"/>
    <cellStyle name="Linked Cell 6 6" xfId="16181" xr:uid="{00000000-0005-0000-0000-00001F3F0000}"/>
    <cellStyle name="Linked Cell 6 6 2" xfId="16182" xr:uid="{00000000-0005-0000-0000-0000203F0000}"/>
    <cellStyle name="Linked Cell 6 7" xfId="16183" xr:uid="{00000000-0005-0000-0000-0000213F0000}"/>
    <cellStyle name="Linked Cell 6 7 2" xfId="16184" xr:uid="{00000000-0005-0000-0000-0000223F0000}"/>
    <cellStyle name="Linked Cell 6 8" xfId="16185" xr:uid="{00000000-0005-0000-0000-0000233F0000}"/>
    <cellStyle name="Linked Cell 6 8 2" xfId="16186" xr:uid="{00000000-0005-0000-0000-0000243F0000}"/>
    <cellStyle name="Linked Cell 6 9" xfId="16187" xr:uid="{00000000-0005-0000-0000-0000253F0000}"/>
    <cellStyle name="Linked Cell 6 9 2" xfId="16188" xr:uid="{00000000-0005-0000-0000-0000263F0000}"/>
    <cellStyle name="Linked Cell 7" xfId="16189" xr:uid="{00000000-0005-0000-0000-0000273F0000}"/>
    <cellStyle name="Linked Cell 7 10" xfId="16190" xr:uid="{00000000-0005-0000-0000-0000283F0000}"/>
    <cellStyle name="Linked Cell 7 10 2" xfId="16191" xr:uid="{00000000-0005-0000-0000-0000293F0000}"/>
    <cellStyle name="Linked Cell 7 11" xfId="16192" xr:uid="{00000000-0005-0000-0000-00002A3F0000}"/>
    <cellStyle name="Linked Cell 7 11 2" xfId="16193" xr:uid="{00000000-0005-0000-0000-00002B3F0000}"/>
    <cellStyle name="Linked Cell 7 12" xfId="16194" xr:uid="{00000000-0005-0000-0000-00002C3F0000}"/>
    <cellStyle name="Linked Cell 7 12 2" xfId="16195" xr:uid="{00000000-0005-0000-0000-00002D3F0000}"/>
    <cellStyle name="Linked Cell 7 13" xfId="16196" xr:uid="{00000000-0005-0000-0000-00002E3F0000}"/>
    <cellStyle name="Linked Cell 7 13 2" xfId="16197" xr:uid="{00000000-0005-0000-0000-00002F3F0000}"/>
    <cellStyle name="Linked Cell 7 14" xfId="16198" xr:uid="{00000000-0005-0000-0000-0000303F0000}"/>
    <cellStyle name="Linked Cell 7 2" xfId="16199" xr:uid="{00000000-0005-0000-0000-0000313F0000}"/>
    <cellStyle name="Linked Cell 7 2 2" xfId="16200" xr:uid="{00000000-0005-0000-0000-0000323F0000}"/>
    <cellStyle name="Linked Cell 7 3" xfId="16201" xr:uid="{00000000-0005-0000-0000-0000333F0000}"/>
    <cellStyle name="Linked Cell 7 3 2" xfId="16202" xr:uid="{00000000-0005-0000-0000-0000343F0000}"/>
    <cellStyle name="Linked Cell 7 4" xfId="16203" xr:uid="{00000000-0005-0000-0000-0000353F0000}"/>
    <cellStyle name="Linked Cell 7 4 2" xfId="16204" xr:uid="{00000000-0005-0000-0000-0000363F0000}"/>
    <cellStyle name="Linked Cell 7 5" xfId="16205" xr:uid="{00000000-0005-0000-0000-0000373F0000}"/>
    <cellStyle name="Linked Cell 7 5 2" xfId="16206" xr:uid="{00000000-0005-0000-0000-0000383F0000}"/>
    <cellStyle name="Linked Cell 7 6" xfId="16207" xr:uid="{00000000-0005-0000-0000-0000393F0000}"/>
    <cellStyle name="Linked Cell 7 6 2" xfId="16208" xr:uid="{00000000-0005-0000-0000-00003A3F0000}"/>
    <cellStyle name="Linked Cell 7 7" xfId="16209" xr:uid="{00000000-0005-0000-0000-00003B3F0000}"/>
    <cellStyle name="Linked Cell 7 7 2" xfId="16210" xr:uid="{00000000-0005-0000-0000-00003C3F0000}"/>
    <cellStyle name="Linked Cell 7 8" xfId="16211" xr:uid="{00000000-0005-0000-0000-00003D3F0000}"/>
    <cellStyle name="Linked Cell 7 8 2" xfId="16212" xr:uid="{00000000-0005-0000-0000-00003E3F0000}"/>
    <cellStyle name="Linked Cell 7 9" xfId="16213" xr:uid="{00000000-0005-0000-0000-00003F3F0000}"/>
    <cellStyle name="Linked Cell 7 9 2" xfId="16214" xr:uid="{00000000-0005-0000-0000-0000403F0000}"/>
    <cellStyle name="Linked Cell 8" xfId="16215" xr:uid="{00000000-0005-0000-0000-0000413F0000}"/>
    <cellStyle name="Linked Cell 8 2" xfId="16216" xr:uid="{00000000-0005-0000-0000-0000423F0000}"/>
    <cellStyle name="Linked Cell 9" xfId="16217" xr:uid="{00000000-0005-0000-0000-0000433F0000}"/>
    <cellStyle name="Linked Cell 9 2" xfId="16218" xr:uid="{00000000-0005-0000-0000-0000443F0000}"/>
    <cellStyle name="load" xfId="16219" xr:uid="{00000000-0005-0000-0000-0000453F0000}"/>
    <cellStyle name="load 2" xfId="16220" xr:uid="{00000000-0005-0000-0000-0000463F0000}"/>
    <cellStyle name="LOD" xfId="16221" xr:uid="{00000000-0005-0000-0000-0000473F0000}"/>
    <cellStyle name="LOD 2" xfId="16222" xr:uid="{00000000-0005-0000-0000-0000483F0000}"/>
    <cellStyle name="LongDesc" xfId="16223" xr:uid="{00000000-0005-0000-0000-0000493F0000}"/>
    <cellStyle name="LongDesc 2" xfId="16224" xr:uid="{00000000-0005-0000-0000-00004A3F0000}"/>
    <cellStyle name="lou" xfId="16225" xr:uid="{00000000-0005-0000-0000-00004B3F0000}"/>
    <cellStyle name="lou 2" xfId="16226" xr:uid="{00000000-0005-0000-0000-00004C3F0000}"/>
    <cellStyle name="LTM Cell Column Heading" xfId="16227" xr:uid="{00000000-0005-0000-0000-00004D3F0000}"/>
    <cellStyle name="M_commerce2" xfId="16228" xr:uid="{00000000-0005-0000-0000-00004E3F0000}"/>
    <cellStyle name="M_commerce2 2" xfId="16229" xr:uid="{00000000-0005-0000-0000-00004F3F0000}"/>
    <cellStyle name="ma,0" xfId="16230" xr:uid="{00000000-0005-0000-0000-0000503F0000}"/>
    <cellStyle name="ma,0 2" xfId="16231" xr:uid="{00000000-0005-0000-0000-0000513F0000}"/>
    <cellStyle name="Magenta" xfId="16232" xr:uid="{00000000-0005-0000-0000-0000523F0000}"/>
    <cellStyle name="Magenta 2" xfId="16233" xr:uid="{00000000-0005-0000-0000-0000533F0000}"/>
    <cellStyle name="MANKAD" xfId="16234" xr:uid="{00000000-0005-0000-0000-0000543F0000}"/>
    <cellStyle name="MANKAD 2" xfId="16235" xr:uid="{00000000-0005-0000-0000-0000553F0000}"/>
    <cellStyle name="MARQ" xfId="16236" xr:uid="{00000000-0005-0000-0000-0000563F0000}"/>
    <cellStyle name="MARQ 2" xfId="16237" xr:uid="{00000000-0005-0000-0000-0000573F0000}"/>
    <cellStyle name="Matrice" xfId="16238" xr:uid="{00000000-0005-0000-0000-0000583F0000}"/>
    <cellStyle name="Matrice 2" xfId="16239" xr:uid="{00000000-0005-0000-0000-0000593F0000}"/>
    <cellStyle name="M-Commerce" xfId="16240" xr:uid="{00000000-0005-0000-0000-00005A3F0000}"/>
    <cellStyle name="M-Commerce 2" xfId="16241" xr:uid="{00000000-0005-0000-0000-00005B3F0000}"/>
    <cellStyle name="Menge" xfId="16242" xr:uid="{00000000-0005-0000-0000-00005C3F0000}"/>
    <cellStyle name="Menge 2" xfId="16243" xr:uid="{00000000-0005-0000-0000-00005D3F0000}"/>
    <cellStyle name="Mengen-Preis" xfId="16244" xr:uid="{00000000-0005-0000-0000-00005E3F0000}"/>
    <cellStyle name="Mengen-Preis 2" xfId="16245" xr:uid="{00000000-0005-0000-0000-00005F3F0000}"/>
    <cellStyle name="Migliaia (0)_(interno) Listino FastLink sintetico (v1.0)" xfId="16246" xr:uid="{00000000-0005-0000-0000-0000603F0000}"/>
    <cellStyle name="Migliaia [0]_Price Internal work 29 dic 03" xfId="16247" xr:uid="{00000000-0005-0000-0000-0000613F0000}"/>
    <cellStyle name="Migliaia_0200177HUN-Conformity Table" xfId="16248" xr:uid="{00000000-0005-0000-0000-0000623F0000}"/>
    <cellStyle name="mil" xfId="16249" xr:uid="{00000000-0005-0000-0000-0000633F0000}"/>
    <cellStyle name="mil 2" xfId="16250" xr:uid="{00000000-0005-0000-0000-0000643F0000}"/>
    <cellStyle name="Millares [0]_10 AVERIAS MASIVAS + ANT" xfId="16251" xr:uid="{00000000-0005-0000-0000-0000653F0000}"/>
    <cellStyle name="Millares_10 AVERIAS MASIVAS + ANT" xfId="16252" xr:uid="{00000000-0005-0000-0000-0000663F0000}"/>
    <cellStyle name="Milliers [0]_!!!GO" xfId="16253" xr:uid="{00000000-0005-0000-0000-0000673F0000}"/>
    <cellStyle name="Milliers_!!!GO" xfId="16254" xr:uid="{00000000-0005-0000-0000-0000683F0000}"/>
    <cellStyle name="mio" xfId="16255" xr:uid="{00000000-0005-0000-0000-0000693F0000}"/>
    <cellStyle name="mio 2" xfId="16256" xr:uid="{00000000-0005-0000-0000-00006A3F0000}"/>
    <cellStyle name="mioklammer" xfId="16257" xr:uid="{00000000-0005-0000-0000-00006B3F0000}"/>
    <cellStyle name="mioklammer 2" xfId="16258" xr:uid="{00000000-0005-0000-0000-00006C3F0000}"/>
    <cellStyle name="mio-tdm" xfId="16259" xr:uid="{00000000-0005-0000-0000-00006D3F0000}"/>
    <cellStyle name="mio-tdm 2" xfId="16260" xr:uid="{00000000-0005-0000-0000-00006E3F0000}"/>
    <cellStyle name="Model" xfId="16261" xr:uid="{00000000-0005-0000-0000-00006F3F0000}"/>
    <cellStyle name="Model 2" xfId="16262" xr:uid="{00000000-0005-0000-0000-0000703F0000}"/>
    <cellStyle name="Model 3" xfId="16263" xr:uid="{00000000-0005-0000-0000-0000713F0000}"/>
    <cellStyle name="Model 4" xfId="16264" xr:uid="{00000000-0005-0000-0000-0000723F0000}"/>
    <cellStyle name="Modified" xfId="16265" xr:uid="{00000000-0005-0000-0000-0000733F0000}"/>
    <cellStyle name="Modified 2" xfId="16266" xr:uid="{00000000-0005-0000-0000-0000743F0000}"/>
    <cellStyle name="Moeda [0]_Custo_ALL_MARGIN_R1_REV_23-03 Rev" xfId="16267" xr:uid="{00000000-0005-0000-0000-0000753F0000}"/>
    <cellStyle name="Moeda_Custo_ALL_MARGIN_R1_REV_23-03 Rev" xfId="16268" xr:uid="{00000000-0005-0000-0000-0000763F0000}"/>
    <cellStyle name="Moneda [0]_10 AVERIAS MASIVAS + ANT" xfId="16269" xr:uid="{00000000-0005-0000-0000-0000773F0000}"/>
    <cellStyle name="Moneda_10 AVERIAS MASIVAS + ANT" xfId="16270" xr:uid="{00000000-0005-0000-0000-0000783F0000}"/>
    <cellStyle name="Monétaire [0]_!!!GO" xfId="16271" xr:uid="{00000000-0005-0000-0000-0000793F0000}"/>
    <cellStyle name="Monétaire_!!!GO" xfId="16272" xr:uid="{00000000-0005-0000-0000-00007A3F0000}"/>
    <cellStyle name="Monétaire0" xfId="16273" xr:uid="{00000000-0005-0000-0000-00007B3F0000}"/>
    <cellStyle name="Monétaire0 2" xfId="16274" xr:uid="{00000000-0005-0000-0000-00007C3F0000}"/>
    <cellStyle name="Monétaire0 3" xfId="16275" xr:uid="{00000000-0005-0000-0000-00007D3F0000}"/>
    <cellStyle name="Monétaire0 4" xfId="16276" xr:uid="{00000000-0005-0000-0000-00007E3F0000}"/>
    <cellStyle name="Monetario" xfId="16277" xr:uid="{00000000-0005-0000-0000-00007F3F0000}"/>
    <cellStyle name="Monetario 2" xfId="16278" xr:uid="{00000000-0005-0000-0000-0000803F0000}"/>
    <cellStyle name="Monetario 3" xfId="16279" xr:uid="{00000000-0005-0000-0000-0000813F0000}"/>
    <cellStyle name="Monetario 4" xfId="16280" xr:uid="{00000000-0005-0000-0000-0000823F0000}"/>
    <cellStyle name="Monetario0" xfId="16281" xr:uid="{00000000-0005-0000-0000-0000833F0000}"/>
    <cellStyle name="Monetario0 2" xfId="16282" xr:uid="{00000000-0005-0000-0000-0000843F0000}"/>
    <cellStyle name="Mon閠aire [0]_BSC-TCU " xfId="16283" xr:uid="{00000000-0005-0000-0000-0000853F0000}"/>
    <cellStyle name="MOT Hardware" xfId="16284" xr:uid="{00000000-0005-0000-0000-0000863F0000}"/>
    <cellStyle name="MOT Hardware 2" xfId="16285" xr:uid="{00000000-0005-0000-0000-0000873F0000}"/>
    <cellStyle name="mrd" xfId="16286" xr:uid="{00000000-0005-0000-0000-0000883F0000}"/>
    <cellStyle name="mrd 2" xfId="16287" xr:uid="{00000000-0005-0000-0000-0000893F0000}"/>
    <cellStyle name="mrd/mio" xfId="16288" xr:uid="{00000000-0005-0000-0000-00008A3F0000}"/>
    <cellStyle name="mrd/mio 2" xfId="16289" xr:uid="{00000000-0005-0000-0000-00008B3F0000}"/>
    <cellStyle name="mrdspez" xfId="16290" xr:uid="{00000000-0005-0000-0000-00008C3F0000}"/>
    <cellStyle name="mrdspez 2" xfId="16291" xr:uid="{00000000-0005-0000-0000-00008D3F0000}"/>
    <cellStyle name="MS_English" xfId="16292" xr:uid="{00000000-0005-0000-0000-00008E3F0000}"/>
    <cellStyle name="Multiple Cell Column Heading" xfId="16293" xr:uid="{00000000-0005-0000-0000-00008F3F0000}"/>
    <cellStyle name="Muster GELB" xfId="16294" xr:uid="{00000000-0005-0000-0000-0000903F0000}"/>
    <cellStyle name="Muster GELB 2" xfId="16295" xr:uid="{00000000-0005-0000-0000-0000913F0000}"/>
    <cellStyle name="Muster SENF" xfId="16296" xr:uid="{00000000-0005-0000-0000-0000923F0000}"/>
    <cellStyle name="Muster SENF 2" xfId="16297" xr:uid="{00000000-0005-0000-0000-0000933F0000}"/>
    <cellStyle name="Neutral 10" xfId="16298" xr:uid="{00000000-0005-0000-0000-0000943F0000}"/>
    <cellStyle name="Neutral 10 2" xfId="16299" xr:uid="{00000000-0005-0000-0000-0000953F0000}"/>
    <cellStyle name="Neutral 11" xfId="16300" xr:uid="{00000000-0005-0000-0000-0000963F0000}"/>
    <cellStyle name="Neutral 11 2" xfId="16301" xr:uid="{00000000-0005-0000-0000-0000973F0000}"/>
    <cellStyle name="Neutral 12" xfId="16302" xr:uid="{00000000-0005-0000-0000-0000983F0000}"/>
    <cellStyle name="Neutral 12 2" xfId="16303" xr:uid="{00000000-0005-0000-0000-0000993F0000}"/>
    <cellStyle name="Neutral 13" xfId="16304" xr:uid="{00000000-0005-0000-0000-00009A3F0000}"/>
    <cellStyle name="Neutral 13 2" xfId="16305" xr:uid="{00000000-0005-0000-0000-00009B3F0000}"/>
    <cellStyle name="Neutral 14" xfId="16306" xr:uid="{00000000-0005-0000-0000-00009C3F0000}"/>
    <cellStyle name="Neutral 14 2" xfId="16307" xr:uid="{00000000-0005-0000-0000-00009D3F0000}"/>
    <cellStyle name="Neutral 15" xfId="16308" xr:uid="{00000000-0005-0000-0000-00009E3F0000}"/>
    <cellStyle name="Neutral 15 2" xfId="16309" xr:uid="{00000000-0005-0000-0000-00009F3F0000}"/>
    <cellStyle name="Neutral 16" xfId="16310" xr:uid="{00000000-0005-0000-0000-0000A03F0000}"/>
    <cellStyle name="Neutral 16 2" xfId="16311" xr:uid="{00000000-0005-0000-0000-0000A13F0000}"/>
    <cellStyle name="Neutral 17" xfId="16312" xr:uid="{00000000-0005-0000-0000-0000A23F0000}"/>
    <cellStyle name="Neutral 17 2" xfId="16313" xr:uid="{00000000-0005-0000-0000-0000A33F0000}"/>
    <cellStyle name="Neutral 18" xfId="16314" xr:uid="{00000000-0005-0000-0000-0000A43F0000}"/>
    <cellStyle name="Neutral 18 2" xfId="16315" xr:uid="{00000000-0005-0000-0000-0000A53F0000}"/>
    <cellStyle name="Neutral 19" xfId="16316" xr:uid="{00000000-0005-0000-0000-0000A63F0000}"/>
    <cellStyle name="Neutral 19 2" xfId="16317" xr:uid="{00000000-0005-0000-0000-0000A73F0000}"/>
    <cellStyle name="Neutral 2" xfId="16318" xr:uid="{00000000-0005-0000-0000-0000A83F0000}"/>
    <cellStyle name="Neutral 2 10" xfId="16319" xr:uid="{00000000-0005-0000-0000-0000A93F0000}"/>
    <cellStyle name="Neutral 2 10 2" xfId="16320" xr:uid="{00000000-0005-0000-0000-0000AA3F0000}"/>
    <cellStyle name="Neutral 2 11" xfId="16321" xr:uid="{00000000-0005-0000-0000-0000AB3F0000}"/>
    <cellStyle name="Neutral 2 11 2" xfId="16322" xr:uid="{00000000-0005-0000-0000-0000AC3F0000}"/>
    <cellStyle name="Neutral 2 12" xfId="16323" xr:uid="{00000000-0005-0000-0000-0000AD3F0000}"/>
    <cellStyle name="Neutral 2 12 2" xfId="16324" xr:uid="{00000000-0005-0000-0000-0000AE3F0000}"/>
    <cellStyle name="Neutral 2 13" xfId="16325" xr:uid="{00000000-0005-0000-0000-0000AF3F0000}"/>
    <cellStyle name="Neutral 2 13 2" xfId="16326" xr:uid="{00000000-0005-0000-0000-0000B03F0000}"/>
    <cellStyle name="Neutral 2 14" xfId="16327" xr:uid="{00000000-0005-0000-0000-0000B13F0000}"/>
    <cellStyle name="Neutral 2 2" xfId="16328" xr:uid="{00000000-0005-0000-0000-0000B23F0000}"/>
    <cellStyle name="Neutral 2 2 2" xfId="16329" xr:uid="{00000000-0005-0000-0000-0000B33F0000}"/>
    <cellStyle name="Neutral 2 3" xfId="16330" xr:uid="{00000000-0005-0000-0000-0000B43F0000}"/>
    <cellStyle name="Neutral 2 3 2" xfId="16331" xr:uid="{00000000-0005-0000-0000-0000B53F0000}"/>
    <cellStyle name="Neutral 2 4" xfId="16332" xr:uid="{00000000-0005-0000-0000-0000B63F0000}"/>
    <cellStyle name="Neutral 2 4 2" xfId="16333" xr:uid="{00000000-0005-0000-0000-0000B73F0000}"/>
    <cellStyle name="Neutral 2 5" xfId="16334" xr:uid="{00000000-0005-0000-0000-0000B83F0000}"/>
    <cellStyle name="Neutral 2 5 2" xfId="16335" xr:uid="{00000000-0005-0000-0000-0000B93F0000}"/>
    <cellStyle name="Neutral 2 6" xfId="16336" xr:uid="{00000000-0005-0000-0000-0000BA3F0000}"/>
    <cellStyle name="Neutral 2 6 2" xfId="16337" xr:uid="{00000000-0005-0000-0000-0000BB3F0000}"/>
    <cellStyle name="Neutral 2 7" xfId="16338" xr:uid="{00000000-0005-0000-0000-0000BC3F0000}"/>
    <cellStyle name="Neutral 2 7 2" xfId="16339" xr:uid="{00000000-0005-0000-0000-0000BD3F0000}"/>
    <cellStyle name="Neutral 2 8" xfId="16340" xr:uid="{00000000-0005-0000-0000-0000BE3F0000}"/>
    <cellStyle name="Neutral 2 8 2" xfId="16341" xr:uid="{00000000-0005-0000-0000-0000BF3F0000}"/>
    <cellStyle name="Neutral 2 9" xfId="16342" xr:uid="{00000000-0005-0000-0000-0000C03F0000}"/>
    <cellStyle name="Neutral 2 9 2" xfId="16343" xr:uid="{00000000-0005-0000-0000-0000C13F0000}"/>
    <cellStyle name="Neutral 2_wimax" xfId="16344" xr:uid="{00000000-0005-0000-0000-0000C23F0000}"/>
    <cellStyle name="Neutral 20" xfId="16345" xr:uid="{00000000-0005-0000-0000-0000C33F0000}"/>
    <cellStyle name="Neutral 20 2" xfId="16346" xr:uid="{00000000-0005-0000-0000-0000C43F0000}"/>
    <cellStyle name="Neutral 21" xfId="16347" xr:uid="{00000000-0005-0000-0000-0000C53F0000}"/>
    <cellStyle name="Neutral 21 2" xfId="16348" xr:uid="{00000000-0005-0000-0000-0000C63F0000}"/>
    <cellStyle name="Neutral 22" xfId="16349" xr:uid="{00000000-0005-0000-0000-0000C73F0000}"/>
    <cellStyle name="Neutral 22 2" xfId="16350" xr:uid="{00000000-0005-0000-0000-0000C83F0000}"/>
    <cellStyle name="Neutral 23" xfId="16351" xr:uid="{00000000-0005-0000-0000-0000C93F0000}"/>
    <cellStyle name="Neutral 23 2" xfId="16352" xr:uid="{00000000-0005-0000-0000-0000CA3F0000}"/>
    <cellStyle name="Neutral 24" xfId="16353" xr:uid="{00000000-0005-0000-0000-0000CB3F0000}"/>
    <cellStyle name="Neutral 24 2" xfId="16354" xr:uid="{00000000-0005-0000-0000-0000CC3F0000}"/>
    <cellStyle name="Neutral 25" xfId="16355" xr:uid="{00000000-0005-0000-0000-0000CD3F0000}"/>
    <cellStyle name="Neutral 25 2" xfId="16356" xr:uid="{00000000-0005-0000-0000-0000CE3F0000}"/>
    <cellStyle name="Neutral 26" xfId="16357" xr:uid="{00000000-0005-0000-0000-0000CF3F0000}"/>
    <cellStyle name="Neutral 26 2" xfId="16358" xr:uid="{00000000-0005-0000-0000-0000D03F0000}"/>
    <cellStyle name="Neutral 27" xfId="16359" xr:uid="{00000000-0005-0000-0000-0000D13F0000}"/>
    <cellStyle name="Neutral 27 2" xfId="16360" xr:uid="{00000000-0005-0000-0000-0000D23F0000}"/>
    <cellStyle name="Neutral 27 2 2" xfId="16361" xr:uid="{00000000-0005-0000-0000-0000D33F0000}"/>
    <cellStyle name="Neutral 27 3" xfId="16362" xr:uid="{00000000-0005-0000-0000-0000D43F0000}"/>
    <cellStyle name="Neutral 28" xfId="16363" xr:uid="{00000000-0005-0000-0000-0000D53F0000}"/>
    <cellStyle name="Neutral 28 2" xfId="16364" xr:uid="{00000000-0005-0000-0000-0000D63F0000}"/>
    <cellStyle name="Neutral 29" xfId="16365" xr:uid="{00000000-0005-0000-0000-0000D73F0000}"/>
    <cellStyle name="Neutral 29 2" xfId="16366" xr:uid="{00000000-0005-0000-0000-0000D83F0000}"/>
    <cellStyle name="Neutral 3" xfId="16367" xr:uid="{00000000-0005-0000-0000-0000D93F0000}"/>
    <cellStyle name="Neutral 3 10" xfId="16368" xr:uid="{00000000-0005-0000-0000-0000DA3F0000}"/>
    <cellStyle name="Neutral 3 10 2" xfId="16369" xr:uid="{00000000-0005-0000-0000-0000DB3F0000}"/>
    <cellStyle name="Neutral 3 11" xfId="16370" xr:uid="{00000000-0005-0000-0000-0000DC3F0000}"/>
    <cellStyle name="Neutral 3 11 2" xfId="16371" xr:uid="{00000000-0005-0000-0000-0000DD3F0000}"/>
    <cellStyle name="Neutral 3 12" xfId="16372" xr:uid="{00000000-0005-0000-0000-0000DE3F0000}"/>
    <cellStyle name="Neutral 3 12 2" xfId="16373" xr:uid="{00000000-0005-0000-0000-0000DF3F0000}"/>
    <cellStyle name="Neutral 3 13" xfId="16374" xr:uid="{00000000-0005-0000-0000-0000E03F0000}"/>
    <cellStyle name="Neutral 3 13 2" xfId="16375" xr:uid="{00000000-0005-0000-0000-0000E13F0000}"/>
    <cellStyle name="Neutral 3 14" xfId="16376" xr:uid="{00000000-0005-0000-0000-0000E23F0000}"/>
    <cellStyle name="Neutral 3 2" xfId="16377" xr:uid="{00000000-0005-0000-0000-0000E33F0000}"/>
    <cellStyle name="Neutral 3 2 2" xfId="16378" xr:uid="{00000000-0005-0000-0000-0000E43F0000}"/>
    <cellStyle name="Neutral 3 3" xfId="16379" xr:uid="{00000000-0005-0000-0000-0000E53F0000}"/>
    <cellStyle name="Neutral 3 3 2" xfId="16380" xr:uid="{00000000-0005-0000-0000-0000E63F0000}"/>
    <cellStyle name="Neutral 3 4" xfId="16381" xr:uid="{00000000-0005-0000-0000-0000E73F0000}"/>
    <cellStyle name="Neutral 3 4 2" xfId="16382" xr:uid="{00000000-0005-0000-0000-0000E83F0000}"/>
    <cellStyle name="Neutral 3 5" xfId="16383" xr:uid="{00000000-0005-0000-0000-0000E93F0000}"/>
    <cellStyle name="Neutral 3 5 2" xfId="16384" xr:uid="{00000000-0005-0000-0000-0000EA3F0000}"/>
    <cellStyle name="Neutral 3 6" xfId="16385" xr:uid="{00000000-0005-0000-0000-0000EB3F0000}"/>
    <cellStyle name="Neutral 3 6 2" xfId="16386" xr:uid="{00000000-0005-0000-0000-0000EC3F0000}"/>
    <cellStyle name="Neutral 3 7" xfId="16387" xr:uid="{00000000-0005-0000-0000-0000ED3F0000}"/>
    <cellStyle name="Neutral 3 7 2" xfId="16388" xr:uid="{00000000-0005-0000-0000-0000EE3F0000}"/>
    <cellStyle name="Neutral 3 8" xfId="16389" xr:uid="{00000000-0005-0000-0000-0000EF3F0000}"/>
    <cellStyle name="Neutral 3 8 2" xfId="16390" xr:uid="{00000000-0005-0000-0000-0000F03F0000}"/>
    <cellStyle name="Neutral 3 9" xfId="16391" xr:uid="{00000000-0005-0000-0000-0000F13F0000}"/>
    <cellStyle name="Neutral 3 9 2" xfId="16392" xr:uid="{00000000-0005-0000-0000-0000F23F0000}"/>
    <cellStyle name="Neutral 3_wimax" xfId="16393" xr:uid="{00000000-0005-0000-0000-0000F33F0000}"/>
    <cellStyle name="Neutral 30" xfId="16394" xr:uid="{00000000-0005-0000-0000-0000F43F0000}"/>
    <cellStyle name="Neutral 30 2" xfId="16395" xr:uid="{00000000-0005-0000-0000-0000F53F0000}"/>
    <cellStyle name="Neutral 31" xfId="16396" xr:uid="{00000000-0005-0000-0000-0000F63F0000}"/>
    <cellStyle name="Neutral 31 2" xfId="16397" xr:uid="{00000000-0005-0000-0000-0000F73F0000}"/>
    <cellStyle name="Neutral 32" xfId="16398" xr:uid="{00000000-0005-0000-0000-0000F83F0000}"/>
    <cellStyle name="Neutral 32 2" xfId="16399" xr:uid="{00000000-0005-0000-0000-0000F93F0000}"/>
    <cellStyle name="Neutral 33" xfId="16400" xr:uid="{00000000-0005-0000-0000-0000FA3F0000}"/>
    <cellStyle name="Neutral 33 2" xfId="16401" xr:uid="{00000000-0005-0000-0000-0000FB3F0000}"/>
    <cellStyle name="Neutral 34" xfId="16402" xr:uid="{00000000-0005-0000-0000-0000FC3F0000}"/>
    <cellStyle name="Neutral 34 2" xfId="16403" xr:uid="{00000000-0005-0000-0000-0000FD3F0000}"/>
    <cellStyle name="Neutral 4" xfId="16404" xr:uid="{00000000-0005-0000-0000-0000FE3F0000}"/>
    <cellStyle name="Neutral 4 10" xfId="16405" xr:uid="{00000000-0005-0000-0000-0000FF3F0000}"/>
    <cellStyle name="Neutral 4 10 2" xfId="16406" xr:uid="{00000000-0005-0000-0000-000000400000}"/>
    <cellStyle name="Neutral 4 11" xfId="16407" xr:uid="{00000000-0005-0000-0000-000001400000}"/>
    <cellStyle name="Neutral 4 11 2" xfId="16408" xr:uid="{00000000-0005-0000-0000-000002400000}"/>
    <cellStyle name="Neutral 4 12" xfId="16409" xr:uid="{00000000-0005-0000-0000-000003400000}"/>
    <cellStyle name="Neutral 4 12 2" xfId="16410" xr:uid="{00000000-0005-0000-0000-000004400000}"/>
    <cellStyle name="Neutral 4 13" xfId="16411" xr:uid="{00000000-0005-0000-0000-000005400000}"/>
    <cellStyle name="Neutral 4 13 2" xfId="16412" xr:uid="{00000000-0005-0000-0000-000006400000}"/>
    <cellStyle name="Neutral 4 14" xfId="16413" xr:uid="{00000000-0005-0000-0000-000007400000}"/>
    <cellStyle name="Neutral 4 2" xfId="16414" xr:uid="{00000000-0005-0000-0000-000008400000}"/>
    <cellStyle name="Neutral 4 2 2" xfId="16415" xr:uid="{00000000-0005-0000-0000-000009400000}"/>
    <cellStyle name="Neutral 4 3" xfId="16416" xr:uid="{00000000-0005-0000-0000-00000A400000}"/>
    <cellStyle name="Neutral 4 3 2" xfId="16417" xr:uid="{00000000-0005-0000-0000-00000B400000}"/>
    <cellStyle name="Neutral 4 4" xfId="16418" xr:uid="{00000000-0005-0000-0000-00000C400000}"/>
    <cellStyle name="Neutral 4 4 2" xfId="16419" xr:uid="{00000000-0005-0000-0000-00000D400000}"/>
    <cellStyle name="Neutral 4 5" xfId="16420" xr:uid="{00000000-0005-0000-0000-00000E400000}"/>
    <cellStyle name="Neutral 4 5 2" xfId="16421" xr:uid="{00000000-0005-0000-0000-00000F400000}"/>
    <cellStyle name="Neutral 4 6" xfId="16422" xr:uid="{00000000-0005-0000-0000-000010400000}"/>
    <cellStyle name="Neutral 4 6 2" xfId="16423" xr:uid="{00000000-0005-0000-0000-000011400000}"/>
    <cellStyle name="Neutral 4 7" xfId="16424" xr:uid="{00000000-0005-0000-0000-000012400000}"/>
    <cellStyle name="Neutral 4 7 2" xfId="16425" xr:uid="{00000000-0005-0000-0000-000013400000}"/>
    <cellStyle name="Neutral 4 8" xfId="16426" xr:uid="{00000000-0005-0000-0000-000014400000}"/>
    <cellStyle name="Neutral 4 8 2" xfId="16427" xr:uid="{00000000-0005-0000-0000-000015400000}"/>
    <cellStyle name="Neutral 4 9" xfId="16428" xr:uid="{00000000-0005-0000-0000-000016400000}"/>
    <cellStyle name="Neutral 4 9 2" xfId="16429" xr:uid="{00000000-0005-0000-0000-000017400000}"/>
    <cellStyle name="Neutral 4_wimax" xfId="16430" xr:uid="{00000000-0005-0000-0000-000018400000}"/>
    <cellStyle name="Neutral 5" xfId="16431" xr:uid="{00000000-0005-0000-0000-000019400000}"/>
    <cellStyle name="Neutral 5 10" xfId="16432" xr:uid="{00000000-0005-0000-0000-00001A400000}"/>
    <cellStyle name="Neutral 5 10 2" xfId="16433" xr:uid="{00000000-0005-0000-0000-00001B400000}"/>
    <cellStyle name="Neutral 5 11" xfId="16434" xr:uid="{00000000-0005-0000-0000-00001C400000}"/>
    <cellStyle name="Neutral 5 11 2" xfId="16435" xr:uid="{00000000-0005-0000-0000-00001D400000}"/>
    <cellStyle name="Neutral 5 12" xfId="16436" xr:uid="{00000000-0005-0000-0000-00001E400000}"/>
    <cellStyle name="Neutral 5 12 2" xfId="16437" xr:uid="{00000000-0005-0000-0000-00001F400000}"/>
    <cellStyle name="Neutral 5 13" xfId="16438" xr:uid="{00000000-0005-0000-0000-000020400000}"/>
    <cellStyle name="Neutral 5 13 2" xfId="16439" xr:uid="{00000000-0005-0000-0000-000021400000}"/>
    <cellStyle name="Neutral 5 14" xfId="16440" xr:uid="{00000000-0005-0000-0000-000022400000}"/>
    <cellStyle name="Neutral 5 2" xfId="16441" xr:uid="{00000000-0005-0000-0000-000023400000}"/>
    <cellStyle name="Neutral 5 2 2" xfId="16442" xr:uid="{00000000-0005-0000-0000-000024400000}"/>
    <cellStyle name="Neutral 5 3" xfId="16443" xr:uid="{00000000-0005-0000-0000-000025400000}"/>
    <cellStyle name="Neutral 5 3 2" xfId="16444" xr:uid="{00000000-0005-0000-0000-000026400000}"/>
    <cellStyle name="Neutral 5 4" xfId="16445" xr:uid="{00000000-0005-0000-0000-000027400000}"/>
    <cellStyle name="Neutral 5 4 2" xfId="16446" xr:uid="{00000000-0005-0000-0000-000028400000}"/>
    <cellStyle name="Neutral 5 5" xfId="16447" xr:uid="{00000000-0005-0000-0000-000029400000}"/>
    <cellStyle name="Neutral 5 5 2" xfId="16448" xr:uid="{00000000-0005-0000-0000-00002A400000}"/>
    <cellStyle name="Neutral 5 6" xfId="16449" xr:uid="{00000000-0005-0000-0000-00002B400000}"/>
    <cellStyle name="Neutral 5 6 2" xfId="16450" xr:uid="{00000000-0005-0000-0000-00002C400000}"/>
    <cellStyle name="Neutral 5 7" xfId="16451" xr:uid="{00000000-0005-0000-0000-00002D400000}"/>
    <cellStyle name="Neutral 5 7 2" xfId="16452" xr:uid="{00000000-0005-0000-0000-00002E400000}"/>
    <cellStyle name="Neutral 5 8" xfId="16453" xr:uid="{00000000-0005-0000-0000-00002F400000}"/>
    <cellStyle name="Neutral 5 8 2" xfId="16454" xr:uid="{00000000-0005-0000-0000-000030400000}"/>
    <cellStyle name="Neutral 5 9" xfId="16455" xr:uid="{00000000-0005-0000-0000-000031400000}"/>
    <cellStyle name="Neutral 5 9 2" xfId="16456" xr:uid="{00000000-0005-0000-0000-000032400000}"/>
    <cellStyle name="Neutral 5_wimax" xfId="16457" xr:uid="{00000000-0005-0000-0000-000033400000}"/>
    <cellStyle name="Neutral 6" xfId="16458" xr:uid="{00000000-0005-0000-0000-000034400000}"/>
    <cellStyle name="Neutral 6 10" xfId="16459" xr:uid="{00000000-0005-0000-0000-000035400000}"/>
    <cellStyle name="Neutral 6 10 2" xfId="16460" xr:uid="{00000000-0005-0000-0000-000036400000}"/>
    <cellStyle name="Neutral 6 11" xfId="16461" xr:uid="{00000000-0005-0000-0000-000037400000}"/>
    <cellStyle name="Neutral 6 11 2" xfId="16462" xr:uid="{00000000-0005-0000-0000-000038400000}"/>
    <cellStyle name="Neutral 6 12" xfId="16463" xr:uid="{00000000-0005-0000-0000-000039400000}"/>
    <cellStyle name="Neutral 6 12 2" xfId="16464" xr:uid="{00000000-0005-0000-0000-00003A400000}"/>
    <cellStyle name="Neutral 6 13" xfId="16465" xr:uid="{00000000-0005-0000-0000-00003B400000}"/>
    <cellStyle name="Neutral 6 13 2" xfId="16466" xr:uid="{00000000-0005-0000-0000-00003C400000}"/>
    <cellStyle name="Neutral 6 14" xfId="16467" xr:uid="{00000000-0005-0000-0000-00003D400000}"/>
    <cellStyle name="Neutral 6 2" xfId="16468" xr:uid="{00000000-0005-0000-0000-00003E400000}"/>
    <cellStyle name="Neutral 6 2 2" xfId="16469" xr:uid="{00000000-0005-0000-0000-00003F400000}"/>
    <cellStyle name="Neutral 6 3" xfId="16470" xr:uid="{00000000-0005-0000-0000-000040400000}"/>
    <cellStyle name="Neutral 6 3 2" xfId="16471" xr:uid="{00000000-0005-0000-0000-000041400000}"/>
    <cellStyle name="Neutral 6 4" xfId="16472" xr:uid="{00000000-0005-0000-0000-000042400000}"/>
    <cellStyle name="Neutral 6 4 2" xfId="16473" xr:uid="{00000000-0005-0000-0000-000043400000}"/>
    <cellStyle name="Neutral 6 5" xfId="16474" xr:uid="{00000000-0005-0000-0000-000044400000}"/>
    <cellStyle name="Neutral 6 5 2" xfId="16475" xr:uid="{00000000-0005-0000-0000-000045400000}"/>
    <cellStyle name="Neutral 6 6" xfId="16476" xr:uid="{00000000-0005-0000-0000-000046400000}"/>
    <cellStyle name="Neutral 6 6 2" xfId="16477" xr:uid="{00000000-0005-0000-0000-000047400000}"/>
    <cellStyle name="Neutral 6 7" xfId="16478" xr:uid="{00000000-0005-0000-0000-000048400000}"/>
    <cellStyle name="Neutral 6 7 2" xfId="16479" xr:uid="{00000000-0005-0000-0000-000049400000}"/>
    <cellStyle name="Neutral 6 8" xfId="16480" xr:uid="{00000000-0005-0000-0000-00004A400000}"/>
    <cellStyle name="Neutral 6 8 2" xfId="16481" xr:uid="{00000000-0005-0000-0000-00004B400000}"/>
    <cellStyle name="Neutral 6 9" xfId="16482" xr:uid="{00000000-0005-0000-0000-00004C400000}"/>
    <cellStyle name="Neutral 6 9 2" xfId="16483" xr:uid="{00000000-0005-0000-0000-00004D400000}"/>
    <cellStyle name="Neutral 7" xfId="16484" xr:uid="{00000000-0005-0000-0000-00004E400000}"/>
    <cellStyle name="Neutral 7 10" xfId="16485" xr:uid="{00000000-0005-0000-0000-00004F400000}"/>
    <cellStyle name="Neutral 7 10 2" xfId="16486" xr:uid="{00000000-0005-0000-0000-000050400000}"/>
    <cellStyle name="Neutral 7 11" xfId="16487" xr:uid="{00000000-0005-0000-0000-000051400000}"/>
    <cellStyle name="Neutral 7 11 2" xfId="16488" xr:uid="{00000000-0005-0000-0000-000052400000}"/>
    <cellStyle name="Neutral 7 12" xfId="16489" xr:uid="{00000000-0005-0000-0000-000053400000}"/>
    <cellStyle name="Neutral 7 12 2" xfId="16490" xr:uid="{00000000-0005-0000-0000-000054400000}"/>
    <cellStyle name="Neutral 7 13" xfId="16491" xr:uid="{00000000-0005-0000-0000-000055400000}"/>
    <cellStyle name="Neutral 7 13 2" xfId="16492" xr:uid="{00000000-0005-0000-0000-000056400000}"/>
    <cellStyle name="Neutral 7 14" xfId="16493" xr:uid="{00000000-0005-0000-0000-000057400000}"/>
    <cellStyle name="Neutral 7 2" xfId="16494" xr:uid="{00000000-0005-0000-0000-000058400000}"/>
    <cellStyle name="Neutral 7 2 2" xfId="16495" xr:uid="{00000000-0005-0000-0000-000059400000}"/>
    <cellStyle name="Neutral 7 3" xfId="16496" xr:uid="{00000000-0005-0000-0000-00005A400000}"/>
    <cellStyle name="Neutral 7 3 2" xfId="16497" xr:uid="{00000000-0005-0000-0000-00005B400000}"/>
    <cellStyle name="Neutral 7 4" xfId="16498" xr:uid="{00000000-0005-0000-0000-00005C400000}"/>
    <cellStyle name="Neutral 7 4 2" xfId="16499" xr:uid="{00000000-0005-0000-0000-00005D400000}"/>
    <cellStyle name="Neutral 7 5" xfId="16500" xr:uid="{00000000-0005-0000-0000-00005E400000}"/>
    <cellStyle name="Neutral 7 5 2" xfId="16501" xr:uid="{00000000-0005-0000-0000-00005F400000}"/>
    <cellStyle name="Neutral 7 6" xfId="16502" xr:uid="{00000000-0005-0000-0000-000060400000}"/>
    <cellStyle name="Neutral 7 6 2" xfId="16503" xr:uid="{00000000-0005-0000-0000-000061400000}"/>
    <cellStyle name="Neutral 7 7" xfId="16504" xr:uid="{00000000-0005-0000-0000-000062400000}"/>
    <cellStyle name="Neutral 7 7 2" xfId="16505" xr:uid="{00000000-0005-0000-0000-000063400000}"/>
    <cellStyle name="Neutral 7 8" xfId="16506" xr:uid="{00000000-0005-0000-0000-000064400000}"/>
    <cellStyle name="Neutral 7 8 2" xfId="16507" xr:uid="{00000000-0005-0000-0000-000065400000}"/>
    <cellStyle name="Neutral 7 9" xfId="16508" xr:uid="{00000000-0005-0000-0000-000066400000}"/>
    <cellStyle name="Neutral 7 9 2" xfId="16509" xr:uid="{00000000-0005-0000-0000-000067400000}"/>
    <cellStyle name="Neutral 8" xfId="16510" xr:uid="{00000000-0005-0000-0000-000068400000}"/>
    <cellStyle name="Neutral 8 2" xfId="16511" xr:uid="{00000000-0005-0000-0000-000069400000}"/>
    <cellStyle name="Neutral 9" xfId="16512" xr:uid="{00000000-0005-0000-0000-00006A400000}"/>
    <cellStyle name="Neutral 9 2" xfId="16513" xr:uid="{00000000-0005-0000-0000-00006B400000}"/>
    <cellStyle name="NextGen_July 2001" xfId="16514" xr:uid="{00000000-0005-0000-0000-00006C400000}"/>
    <cellStyle name="nill" xfId="16515" xr:uid="{00000000-0005-0000-0000-00006D400000}"/>
    <cellStyle name="nill 2" xfId="16516" xr:uid="{00000000-0005-0000-0000-00006E400000}"/>
    <cellStyle name="no dec" xfId="16517" xr:uid="{00000000-0005-0000-0000-00006F400000}"/>
    <cellStyle name="no dec 2" xfId="16518" xr:uid="{00000000-0005-0000-0000-000070400000}"/>
    <cellStyle name="No_zero_hide" xfId="16519" xr:uid="{00000000-0005-0000-0000-000071400000}"/>
    <cellStyle name="nobuild" xfId="16520" xr:uid="{00000000-0005-0000-0000-000072400000}"/>
    <cellStyle name="nobuild 2" xfId="16521" xr:uid="{00000000-0005-0000-0000-000073400000}"/>
    <cellStyle name="Nor}al_AIRXPRESS" xfId="16522" xr:uid="{00000000-0005-0000-0000-000074400000}"/>
    <cellStyle name="Normaali_Aikataulu1" xfId="16523" xr:uid="{00000000-0005-0000-0000-000075400000}"/>
    <cellStyle name="Normal" xfId="0" builtinId="0"/>
    <cellStyle name="Normal - Style1" xfId="16524" xr:uid="{00000000-0005-0000-0000-000077400000}"/>
    <cellStyle name="Normal - Style1 10" xfId="16525" xr:uid="{00000000-0005-0000-0000-000078400000}"/>
    <cellStyle name="Normal - Style1 10 2" xfId="16526" xr:uid="{00000000-0005-0000-0000-000079400000}"/>
    <cellStyle name="Normal - Style1 10 2 2" xfId="16527" xr:uid="{00000000-0005-0000-0000-00007A400000}"/>
    <cellStyle name="Normal - Style1 10 3" xfId="16528" xr:uid="{00000000-0005-0000-0000-00007B400000}"/>
    <cellStyle name="Normal - Style1 10 3 2" xfId="16529" xr:uid="{00000000-0005-0000-0000-00007C400000}"/>
    <cellStyle name="Normal - Style1 10 4" xfId="16530" xr:uid="{00000000-0005-0000-0000-00007D400000}"/>
    <cellStyle name="Normal - Style1 10 4 2" xfId="16531" xr:uid="{00000000-0005-0000-0000-00007E400000}"/>
    <cellStyle name="Normal - Style1 10 5" xfId="16532" xr:uid="{00000000-0005-0000-0000-00007F400000}"/>
    <cellStyle name="Normal - Style1 100" xfId="16533" xr:uid="{00000000-0005-0000-0000-000080400000}"/>
    <cellStyle name="Normal - Style1 11" xfId="16534" xr:uid="{00000000-0005-0000-0000-000081400000}"/>
    <cellStyle name="Normal - Style1 11 2" xfId="16535" xr:uid="{00000000-0005-0000-0000-000082400000}"/>
    <cellStyle name="Normal - Style1 11 2 2" xfId="16536" xr:uid="{00000000-0005-0000-0000-000083400000}"/>
    <cellStyle name="Normal - Style1 11 3" xfId="16537" xr:uid="{00000000-0005-0000-0000-000084400000}"/>
    <cellStyle name="Normal - Style1 11 3 2" xfId="16538" xr:uid="{00000000-0005-0000-0000-000085400000}"/>
    <cellStyle name="Normal - Style1 11 4" xfId="16539" xr:uid="{00000000-0005-0000-0000-000086400000}"/>
    <cellStyle name="Normal - Style1 11 4 2" xfId="16540" xr:uid="{00000000-0005-0000-0000-000087400000}"/>
    <cellStyle name="Normal - Style1 11 5" xfId="16541" xr:uid="{00000000-0005-0000-0000-000088400000}"/>
    <cellStyle name="Normal - Style1 12" xfId="16542" xr:uid="{00000000-0005-0000-0000-000089400000}"/>
    <cellStyle name="Normal - Style1 12 2" xfId="16543" xr:uid="{00000000-0005-0000-0000-00008A400000}"/>
    <cellStyle name="Normal - Style1 12 2 2" xfId="16544" xr:uid="{00000000-0005-0000-0000-00008B400000}"/>
    <cellStyle name="Normal - Style1 12 3" xfId="16545" xr:uid="{00000000-0005-0000-0000-00008C400000}"/>
    <cellStyle name="Normal - Style1 12 3 2" xfId="16546" xr:uid="{00000000-0005-0000-0000-00008D400000}"/>
    <cellStyle name="Normal - Style1 12 4" xfId="16547" xr:uid="{00000000-0005-0000-0000-00008E400000}"/>
    <cellStyle name="Normal - Style1 12 4 2" xfId="16548" xr:uid="{00000000-0005-0000-0000-00008F400000}"/>
    <cellStyle name="Normal - Style1 12 5" xfId="16549" xr:uid="{00000000-0005-0000-0000-000090400000}"/>
    <cellStyle name="Normal - Style1 13" xfId="16550" xr:uid="{00000000-0005-0000-0000-000091400000}"/>
    <cellStyle name="Normal - Style1 13 2" xfId="16551" xr:uid="{00000000-0005-0000-0000-000092400000}"/>
    <cellStyle name="Normal - Style1 13 2 2" xfId="16552" xr:uid="{00000000-0005-0000-0000-000093400000}"/>
    <cellStyle name="Normal - Style1 13 3" xfId="16553" xr:uid="{00000000-0005-0000-0000-000094400000}"/>
    <cellStyle name="Normal - Style1 13 3 2" xfId="16554" xr:uid="{00000000-0005-0000-0000-000095400000}"/>
    <cellStyle name="Normal - Style1 13 4" xfId="16555" xr:uid="{00000000-0005-0000-0000-000096400000}"/>
    <cellStyle name="Normal - Style1 13 4 2" xfId="16556" xr:uid="{00000000-0005-0000-0000-000097400000}"/>
    <cellStyle name="Normal - Style1 13 5" xfId="16557" xr:uid="{00000000-0005-0000-0000-000098400000}"/>
    <cellStyle name="Normal - Style1 14" xfId="16558" xr:uid="{00000000-0005-0000-0000-000099400000}"/>
    <cellStyle name="Normal - Style1 14 2" xfId="16559" xr:uid="{00000000-0005-0000-0000-00009A400000}"/>
    <cellStyle name="Normal - Style1 14 2 2" xfId="16560" xr:uid="{00000000-0005-0000-0000-00009B400000}"/>
    <cellStyle name="Normal - Style1 14 3" xfId="16561" xr:uid="{00000000-0005-0000-0000-00009C400000}"/>
    <cellStyle name="Normal - Style1 14 3 2" xfId="16562" xr:uid="{00000000-0005-0000-0000-00009D400000}"/>
    <cellStyle name="Normal - Style1 14 4" xfId="16563" xr:uid="{00000000-0005-0000-0000-00009E400000}"/>
    <cellStyle name="Normal - Style1 14 4 2" xfId="16564" xr:uid="{00000000-0005-0000-0000-00009F400000}"/>
    <cellStyle name="Normal - Style1 14 5" xfId="16565" xr:uid="{00000000-0005-0000-0000-0000A0400000}"/>
    <cellStyle name="Normal - Style1 15" xfId="16566" xr:uid="{00000000-0005-0000-0000-0000A1400000}"/>
    <cellStyle name="Normal - Style1 15 2" xfId="16567" xr:uid="{00000000-0005-0000-0000-0000A2400000}"/>
    <cellStyle name="Normal - Style1 15 2 2" xfId="16568" xr:uid="{00000000-0005-0000-0000-0000A3400000}"/>
    <cellStyle name="Normal - Style1 15 3" xfId="16569" xr:uid="{00000000-0005-0000-0000-0000A4400000}"/>
    <cellStyle name="Normal - Style1 15 3 2" xfId="16570" xr:uid="{00000000-0005-0000-0000-0000A5400000}"/>
    <cellStyle name="Normal - Style1 15 4" xfId="16571" xr:uid="{00000000-0005-0000-0000-0000A6400000}"/>
    <cellStyle name="Normal - Style1 15 4 2" xfId="16572" xr:uid="{00000000-0005-0000-0000-0000A7400000}"/>
    <cellStyle name="Normal - Style1 15 5" xfId="16573" xr:uid="{00000000-0005-0000-0000-0000A8400000}"/>
    <cellStyle name="Normal - Style1 16" xfId="16574" xr:uid="{00000000-0005-0000-0000-0000A9400000}"/>
    <cellStyle name="Normal - Style1 16 2" xfId="16575" xr:uid="{00000000-0005-0000-0000-0000AA400000}"/>
    <cellStyle name="Normal - Style1 16 2 2" xfId="16576" xr:uid="{00000000-0005-0000-0000-0000AB400000}"/>
    <cellStyle name="Normal - Style1 16 3" xfId="16577" xr:uid="{00000000-0005-0000-0000-0000AC400000}"/>
    <cellStyle name="Normal - Style1 16 3 2" xfId="16578" xr:uid="{00000000-0005-0000-0000-0000AD400000}"/>
    <cellStyle name="Normal - Style1 16 4" xfId="16579" xr:uid="{00000000-0005-0000-0000-0000AE400000}"/>
    <cellStyle name="Normal - Style1 16 4 2" xfId="16580" xr:uid="{00000000-0005-0000-0000-0000AF400000}"/>
    <cellStyle name="Normal - Style1 16 5" xfId="16581" xr:uid="{00000000-0005-0000-0000-0000B0400000}"/>
    <cellStyle name="Normal - Style1 17" xfId="16582" xr:uid="{00000000-0005-0000-0000-0000B1400000}"/>
    <cellStyle name="Normal - Style1 17 2" xfId="16583" xr:uid="{00000000-0005-0000-0000-0000B2400000}"/>
    <cellStyle name="Normal - Style1 17 2 2" xfId="16584" xr:uid="{00000000-0005-0000-0000-0000B3400000}"/>
    <cellStyle name="Normal - Style1 17 3" xfId="16585" xr:uid="{00000000-0005-0000-0000-0000B4400000}"/>
    <cellStyle name="Normal - Style1 18" xfId="16586" xr:uid="{00000000-0005-0000-0000-0000B5400000}"/>
    <cellStyle name="Normal - Style1 18 2" xfId="16587" xr:uid="{00000000-0005-0000-0000-0000B6400000}"/>
    <cellStyle name="Normal - Style1 18 2 2" xfId="16588" xr:uid="{00000000-0005-0000-0000-0000B7400000}"/>
    <cellStyle name="Normal - Style1 18 3" xfId="16589" xr:uid="{00000000-0005-0000-0000-0000B8400000}"/>
    <cellStyle name="Normal - Style1 19" xfId="16590" xr:uid="{00000000-0005-0000-0000-0000B9400000}"/>
    <cellStyle name="Normal - Style1 19 2" xfId="16591" xr:uid="{00000000-0005-0000-0000-0000BA400000}"/>
    <cellStyle name="Normal - Style1 19 2 2" xfId="16592" xr:uid="{00000000-0005-0000-0000-0000BB400000}"/>
    <cellStyle name="Normal - Style1 19 3" xfId="16593" xr:uid="{00000000-0005-0000-0000-0000BC400000}"/>
    <cellStyle name="Normal - Style1 2" xfId="16594" xr:uid="{00000000-0005-0000-0000-0000BD400000}"/>
    <cellStyle name="Normal - Style1 2 10" xfId="16595" xr:uid="{00000000-0005-0000-0000-0000BE400000}"/>
    <cellStyle name="Normal - Style1 2 10 2" xfId="16596" xr:uid="{00000000-0005-0000-0000-0000BF400000}"/>
    <cellStyle name="Normal - Style1 2 10 2 2" xfId="16597" xr:uid="{00000000-0005-0000-0000-0000C0400000}"/>
    <cellStyle name="Normal - Style1 2 10 3" xfId="16598" xr:uid="{00000000-0005-0000-0000-0000C1400000}"/>
    <cellStyle name="Normal - Style1 2 11" xfId="16599" xr:uid="{00000000-0005-0000-0000-0000C2400000}"/>
    <cellStyle name="Normal - Style1 2 11 2" xfId="16600" xr:uid="{00000000-0005-0000-0000-0000C3400000}"/>
    <cellStyle name="Normal - Style1 2 11 2 2" xfId="16601" xr:uid="{00000000-0005-0000-0000-0000C4400000}"/>
    <cellStyle name="Normal - Style1 2 11 3" xfId="16602" xr:uid="{00000000-0005-0000-0000-0000C5400000}"/>
    <cellStyle name="Normal - Style1 2 12" xfId="16603" xr:uid="{00000000-0005-0000-0000-0000C6400000}"/>
    <cellStyle name="Normal - Style1 2 12 2" xfId="16604" xr:uid="{00000000-0005-0000-0000-0000C7400000}"/>
    <cellStyle name="Normal - Style1 2 12 2 2" xfId="16605" xr:uid="{00000000-0005-0000-0000-0000C8400000}"/>
    <cellStyle name="Normal - Style1 2 12 3" xfId="16606" xr:uid="{00000000-0005-0000-0000-0000C9400000}"/>
    <cellStyle name="Normal - Style1 2 13" xfId="16607" xr:uid="{00000000-0005-0000-0000-0000CA400000}"/>
    <cellStyle name="Normal - Style1 2 13 2" xfId="16608" xr:uid="{00000000-0005-0000-0000-0000CB400000}"/>
    <cellStyle name="Normal - Style1 2 13 2 2" xfId="16609" xr:uid="{00000000-0005-0000-0000-0000CC400000}"/>
    <cellStyle name="Normal - Style1 2 13 3" xfId="16610" xr:uid="{00000000-0005-0000-0000-0000CD400000}"/>
    <cellStyle name="Normal - Style1 2 14" xfId="16611" xr:uid="{00000000-0005-0000-0000-0000CE400000}"/>
    <cellStyle name="Normal - Style1 2 14 2" xfId="16612" xr:uid="{00000000-0005-0000-0000-0000CF400000}"/>
    <cellStyle name="Normal - Style1 2 15" xfId="16613" xr:uid="{00000000-0005-0000-0000-0000D0400000}"/>
    <cellStyle name="Normal - Style1 2 2" xfId="16614" xr:uid="{00000000-0005-0000-0000-0000D1400000}"/>
    <cellStyle name="Normal - Style1 2 2 2" xfId="16615" xr:uid="{00000000-0005-0000-0000-0000D2400000}"/>
    <cellStyle name="Normal - Style1 2 2 2 2" xfId="16616" xr:uid="{00000000-0005-0000-0000-0000D3400000}"/>
    <cellStyle name="Normal - Style1 2 2 3" xfId="16617" xr:uid="{00000000-0005-0000-0000-0000D4400000}"/>
    <cellStyle name="Normal - Style1 2 3" xfId="16618" xr:uid="{00000000-0005-0000-0000-0000D5400000}"/>
    <cellStyle name="Normal - Style1 2 3 2" xfId="16619" xr:uid="{00000000-0005-0000-0000-0000D6400000}"/>
    <cellStyle name="Normal - Style1 2 3 2 2" xfId="16620" xr:uid="{00000000-0005-0000-0000-0000D7400000}"/>
    <cellStyle name="Normal - Style1 2 3 3" xfId="16621" xr:uid="{00000000-0005-0000-0000-0000D8400000}"/>
    <cellStyle name="Normal - Style1 2 4" xfId="16622" xr:uid="{00000000-0005-0000-0000-0000D9400000}"/>
    <cellStyle name="Normal - Style1 2 4 2" xfId="16623" xr:uid="{00000000-0005-0000-0000-0000DA400000}"/>
    <cellStyle name="Normal - Style1 2 4 2 2" xfId="16624" xr:uid="{00000000-0005-0000-0000-0000DB400000}"/>
    <cellStyle name="Normal - Style1 2 4 3" xfId="16625" xr:uid="{00000000-0005-0000-0000-0000DC400000}"/>
    <cellStyle name="Normal - Style1 2 5" xfId="16626" xr:uid="{00000000-0005-0000-0000-0000DD400000}"/>
    <cellStyle name="Normal - Style1 2 5 2" xfId="16627" xr:uid="{00000000-0005-0000-0000-0000DE400000}"/>
    <cellStyle name="Normal - Style1 2 5 2 2" xfId="16628" xr:uid="{00000000-0005-0000-0000-0000DF400000}"/>
    <cellStyle name="Normal - Style1 2 5 3" xfId="16629" xr:uid="{00000000-0005-0000-0000-0000E0400000}"/>
    <cellStyle name="Normal - Style1 2 6" xfId="16630" xr:uid="{00000000-0005-0000-0000-0000E1400000}"/>
    <cellStyle name="Normal - Style1 2 6 2" xfId="16631" xr:uid="{00000000-0005-0000-0000-0000E2400000}"/>
    <cellStyle name="Normal - Style1 2 6 2 2" xfId="16632" xr:uid="{00000000-0005-0000-0000-0000E3400000}"/>
    <cellStyle name="Normal - Style1 2 6 3" xfId="16633" xr:uid="{00000000-0005-0000-0000-0000E4400000}"/>
    <cellStyle name="Normal - Style1 2 7" xfId="16634" xr:uid="{00000000-0005-0000-0000-0000E5400000}"/>
    <cellStyle name="Normal - Style1 2 7 2" xfId="16635" xr:uid="{00000000-0005-0000-0000-0000E6400000}"/>
    <cellStyle name="Normal - Style1 2 7 2 2" xfId="16636" xr:uid="{00000000-0005-0000-0000-0000E7400000}"/>
    <cellStyle name="Normal - Style1 2 7 3" xfId="16637" xr:uid="{00000000-0005-0000-0000-0000E8400000}"/>
    <cellStyle name="Normal - Style1 2 8" xfId="16638" xr:uid="{00000000-0005-0000-0000-0000E9400000}"/>
    <cellStyle name="Normal - Style1 2 8 2" xfId="16639" xr:uid="{00000000-0005-0000-0000-0000EA400000}"/>
    <cellStyle name="Normal - Style1 2 8 2 2" xfId="16640" xr:uid="{00000000-0005-0000-0000-0000EB400000}"/>
    <cellStyle name="Normal - Style1 2 8 3" xfId="16641" xr:uid="{00000000-0005-0000-0000-0000EC400000}"/>
    <cellStyle name="Normal - Style1 2 9" xfId="16642" xr:uid="{00000000-0005-0000-0000-0000ED400000}"/>
    <cellStyle name="Normal - Style1 2 9 2" xfId="16643" xr:uid="{00000000-0005-0000-0000-0000EE400000}"/>
    <cellStyle name="Normal - Style1 2 9 2 2" xfId="16644" xr:uid="{00000000-0005-0000-0000-0000EF400000}"/>
    <cellStyle name="Normal - Style1 2 9 3" xfId="16645" xr:uid="{00000000-0005-0000-0000-0000F0400000}"/>
    <cellStyle name="Normal - Style1 2_wimax" xfId="16646" xr:uid="{00000000-0005-0000-0000-0000F1400000}"/>
    <cellStyle name="Normal - Style1 20" xfId="16647" xr:uid="{00000000-0005-0000-0000-0000F2400000}"/>
    <cellStyle name="Normal - Style1 20 10" xfId="16648" xr:uid="{00000000-0005-0000-0000-0000F3400000}"/>
    <cellStyle name="Normal - Style1 20 10 2" xfId="16649" xr:uid="{00000000-0005-0000-0000-0000F4400000}"/>
    <cellStyle name="Normal - Style1 20 10 2 2" xfId="16650" xr:uid="{00000000-0005-0000-0000-0000F5400000}"/>
    <cellStyle name="Normal - Style1 20 10 3" xfId="16651" xr:uid="{00000000-0005-0000-0000-0000F6400000}"/>
    <cellStyle name="Normal - Style1 20 11" xfId="16652" xr:uid="{00000000-0005-0000-0000-0000F7400000}"/>
    <cellStyle name="Normal - Style1 20 11 2" xfId="16653" xr:uid="{00000000-0005-0000-0000-0000F8400000}"/>
    <cellStyle name="Normal - Style1 20 11 2 2" xfId="16654" xr:uid="{00000000-0005-0000-0000-0000F9400000}"/>
    <cellStyle name="Normal - Style1 20 11 3" xfId="16655" xr:uid="{00000000-0005-0000-0000-0000FA400000}"/>
    <cellStyle name="Normal - Style1 20 12" xfId="16656" xr:uid="{00000000-0005-0000-0000-0000FB400000}"/>
    <cellStyle name="Normal - Style1 20 12 2" xfId="16657" xr:uid="{00000000-0005-0000-0000-0000FC400000}"/>
    <cellStyle name="Normal - Style1 20 12 2 2" xfId="16658" xr:uid="{00000000-0005-0000-0000-0000FD400000}"/>
    <cellStyle name="Normal - Style1 20 12 3" xfId="16659" xr:uid="{00000000-0005-0000-0000-0000FE400000}"/>
    <cellStyle name="Normal - Style1 20 13" xfId="16660" xr:uid="{00000000-0005-0000-0000-0000FF400000}"/>
    <cellStyle name="Normal - Style1 20 13 2" xfId="16661" xr:uid="{00000000-0005-0000-0000-000000410000}"/>
    <cellStyle name="Normal - Style1 20 14" xfId="16662" xr:uid="{00000000-0005-0000-0000-000001410000}"/>
    <cellStyle name="Normal - Style1 20 2" xfId="16663" xr:uid="{00000000-0005-0000-0000-000002410000}"/>
    <cellStyle name="Normal - Style1 20 2 2" xfId="16664" xr:uid="{00000000-0005-0000-0000-000003410000}"/>
    <cellStyle name="Normal - Style1 20 2 2 2" xfId="16665" xr:uid="{00000000-0005-0000-0000-000004410000}"/>
    <cellStyle name="Normal - Style1 20 2 3" xfId="16666" xr:uid="{00000000-0005-0000-0000-000005410000}"/>
    <cellStyle name="Normal - Style1 20 3" xfId="16667" xr:uid="{00000000-0005-0000-0000-000006410000}"/>
    <cellStyle name="Normal - Style1 20 3 2" xfId="16668" xr:uid="{00000000-0005-0000-0000-000007410000}"/>
    <cellStyle name="Normal - Style1 20 3 2 2" xfId="16669" xr:uid="{00000000-0005-0000-0000-000008410000}"/>
    <cellStyle name="Normal - Style1 20 3 3" xfId="16670" xr:uid="{00000000-0005-0000-0000-000009410000}"/>
    <cellStyle name="Normal - Style1 20 4" xfId="16671" xr:uid="{00000000-0005-0000-0000-00000A410000}"/>
    <cellStyle name="Normal - Style1 20 4 2" xfId="16672" xr:uid="{00000000-0005-0000-0000-00000B410000}"/>
    <cellStyle name="Normal - Style1 20 4 2 2" xfId="16673" xr:uid="{00000000-0005-0000-0000-00000C410000}"/>
    <cellStyle name="Normal - Style1 20 4 3" xfId="16674" xr:uid="{00000000-0005-0000-0000-00000D410000}"/>
    <cellStyle name="Normal - Style1 20 5" xfId="16675" xr:uid="{00000000-0005-0000-0000-00000E410000}"/>
    <cellStyle name="Normal - Style1 20 5 2" xfId="16676" xr:uid="{00000000-0005-0000-0000-00000F410000}"/>
    <cellStyle name="Normal - Style1 20 5 2 2" xfId="16677" xr:uid="{00000000-0005-0000-0000-000010410000}"/>
    <cellStyle name="Normal - Style1 20 5 3" xfId="16678" xr:uid="{00000000-0005-0000-0000-000011410000}"/>
    <cellStyle name="Normal - Style1 20 6" xfId="16679" xr:uid="{00000000-0005-0000-0000-000012410000}"/>
    <cellStyle name="Normal - Style1 20 6 2" xfId="16680" xr:uid="{00000000-0005-0000-0000-000013410000}"/>
    <cellStyle name="Normal - Style1 20 6 2 2" xfId="16681" xr:uid="{00000000-0005-0000-0000-000014410000}"/>
    <cellStyle name="Normal - Style1 20 6 3" xfId="16682" xr:uid="{00000000-0005-0000-0000-000015410000}"/>
    <cellStyle name="Normal - Style1 20 7" xfId="16683" xr:uid="{00000000-0005-0000-0000-000016410000}"/>
    <cellStyle name="Normal - Style1 20 7 2" xfId="16684" xr:uid="{00000000-0005-0000-0000-000017410000}"/>
    <cellStyle name="Normal - Style1 20 7 2 2" xfId="16685" xr:uid="{00000000-0005-0000-0000-000018410000}"/>
    <cellStyle name="Normal - Style1 20 7 3" xfId="16686" xr:uid="{00000000-0005-0000-0000-000019410000}"/>
    <cellStyle name="Normal - Style1 20 8" xfId="16687" xr:uid="{00000000-0005-0000-0000-00001A410000}"/>
    <cellStyle name="Normal - Style1 20 8 2" xfId="16688" xr:uid="{00000000-0005-0000-0000-00001B410000}"/>
    <cellStyle name="Normal - Style1 20 8 2 2" xfId="16689" xr:uid="{00000000-0005-0000-0000-00001C410000}"/>
    <cellStyle name="Normal - Style1 20 8 3" xfId="16690" xr:uid="{00000000-0005-0000-0000-00001D410000}"/>
    <cellStyle name="Normal - Style1 20 9" xfId="16691" xr:uid="{00000000-0005-0000-0000-00001E410000}"/>
    <cellStyle name="Normal - Style1 20 9 2" xfId="16692" xr:uid="{00000000-0005-0000-0000-00001F410000}"/>
    <cellStyle name="Normal - Style1 20 9 2 2" xfId="16693" xr:uid="{00000000-0005-0000-0000-000020410000}"/>
    <cellStyle name="Normal - Style1 20 9 3" xfId="16694" xr:uid="{00000000-0005-0000-0000-000021410000}"/>
    <cellStyle name="Normal - Style1 21" xfId="16695" xr:uid="{00000000-0005-0000-0000-000022410000}"/>
    <cellStyle name="Normal - Style1 21 2" xfId="16696" xr:uid="{00000000-0005-0000-0000-000023410000}"/>
    <cellStyle name="Normal - Style1 21 2 2" xfId="16697" xr:uid="{00000000-0005-0000-0000-000024410000}"/>
    <cellStyle name="Normal - Style1 21 3" xfId="16698" xr:uid="{00000000-0005-0000-0000-000025410000}"/>
    <cellStyle name="Normal - Style1 22" xfId="16699" xr:uid="{00000000-0005-0000-0000-000026410000}"/>
    <cellStyle name="Normal - Style1 22 2" xfId="16700" xr:uid="{00000000-0005-0000-0000-000027410000}"/>
    <cellStyle name="Normal - Style1 22 2 2" xfId="16701" xr:uid="{00000000-0005-0000-0000-000028410000}"/>
    <cellStyle name="Normal - Style1 22 3" xfId="16702" xr:uid="{00000000-0005-0000-0000-000029410000}"/>
    <cellStyle name="Normal - Style1 23" xfId="16703" xr:uid="{00000000-0005-0000-0000-00002A410000}"/>
    <cellStyle name="Normal - Style1 23 2" xfId="16704" xr:uid="{00000000-0005-0000-0000-00002B410000}"/>
    <cellStyle name="Normal - Style1 23 2 2" xfId="16705" xr:uid="{00000000-0005-0000-0000-00002C410000}"/>
    <cellStyle name="Normal - Style1 23 2 2 2" xfId="16706" xr:uid="{00000000-0005-0000-0000-00002D410000}"/>
    <cellStyle name="Normal - Style1 23 2 3" xfId="16707" xr:uid="{00000000-0005-0000-0000-00002E410000}"/>
    <cellStyle name="Normal - Style1 23 3" xfId="16708" xr:uid="{00000000-0005-0000-0000-00002F410000}"/>
    <cellStyle name="Normal - Style1 23 3 2" xfId="16709" xr:uid="{00000000-0005-0000-0000-000030410000}"/>
    <cellStyle name="Normal - Style1 23 4" xfId="16710" xr:uid="{00000000-0005-0000-0000-000031410000}"/>
    <cellStyle name="Normal - Style1 24" xfId="16711" xr:uid="{00000000-0005-0000-0000-000032410000}"/>
    <cellStyle name="Normal - Style1 24 2" xfId="16712" xr:uid="{00000000-0005-0000-0000-000033410000}"/>
    <cellStyle name="Normal - Style1 24 2 2" xfId="16713" xr:uid="{00000000-0005-0000-0000-000034410000}"/>
    <cellStyle name="Normal - Style1 24 3" xfId="16714" xr:uid="{00000000-0005-0000-0000-000035410000}"/>
    <cellStyle name="Normal - Style1 25" xfId="16715" xr:uid="{00000000-0005-0000-0000-000036410000}"/>
    <cellStyle name="Normal - Style1 25 2" xfId="16716" xr:uid="{00000000-0005-0000-0000-000037410000}"/>
    <cellStyle name="Normal - Style1 25 2 2" xfId="16717" xr:uid="{00000000-0005-0000-0000-000038410000}"/>
    <cellStyle name="Normal - Style1 25 3" xfId="16718" xr:uid="{00000000-0005-0000-0000-000039410000}"/>
    <cellStyle name="Normal - Style1 26" xfId="16719" xr:uid="{00000000-0005-0000-0000-00003A410000}"/>
    <cellStyle name="Normal - Style1 26 2" xfId="16720" xr:uid="{00000000-0005-0000-0000-00003B410000}"/>
    <cellStyle name="Normal - Style1 26 2 2" xfId="16721" xr:uid="{00000000-0005-0000-0000-00003C410000}"/>
    <cellStyle name="Normal - Style1 26 3" xfId="16722" xr:uid="{00000000-0005-0000-0000-00003D410000}"/>
    <cellStyle name="Normal - Style1 27" xfId="16723" xr:uid="{00000000-0005-0000-0000-00003E410000}"/>
    <cellStyle name="Normal - Style1 27 2" xfId="16724" xr:uid="{00000000-0005-0000-0000-00003F410000}"/>
    <cellStyle name="Normal - Style1 27 2 2" xfId="16725" xr:uid="{00000000-0005-0000-0000-000040410000}"/>
    <cellStyle name="Normal - Style1 27 3" xfId="16726" xr:uid="{00000000-0005-0000-0000-000041410000}"/>
    <cellStyle name="Normal - Style1 28" xfId="16727" xr:uid="{00000000-0005-0000-0000-000042410000}"/>
    <cellStyle name="Normal - Style1 28 2" xfId="16728" xr:uid="{00000000-0005-0000-0000-000043410000}"/>
    <cellStyle name="Normal - Style1 28 2 2" xfId="16729" xr:uid="{00000000-0005-0000-0000-000044410000}"/>
    <cellStyle name="Normal - Style1 28 3" xfId="16730" xr:uid="{00000000-0005-0000-0000-000045410000}"/>
    <cellStyle name="Normal - Style1 29" xfId="16731" xr:uid="{00000000-0005-0000-0000-000046410000}"/>
    <cellStyle name="Normal - Style1 29 2" xfId="16732" xr:uid="{00000000-0005-0000-0000-000047410000}"/>
    <cellStyle name="Normal - Style1 29 2 2" xfId="16733" xr:uid="{00000000-0005-0000-0000-000048410000}"/>
    <cellStyle name="Normal - Style1 29 3" xfId="16734" xr:uid="{00000000-0005-0000-0000-000049410000}"/>
    <cellStyle name="Normal - Style1 3" xfId="16735" xr:uid="{00000000-0005-0000-0000-00004A410000}"/>
    <cellStyle name="Normal - Style1 3 2" xfId="16736" xr:uid="{00000000-0005-0000-0000-00004B410000}"/>
    <cellStyle name="Normal - Style1 3 2 2" xfId="16737" xr:uid="{00000000-0005-0000-0000-00004C410000}"/>
    <cellStyle name="Normal - Style1 3 3" xfId="16738" xr:uid="{00000000-0005-0000-0000-00004D410000}"/>
    <cellStyle name="Normal - Style1 3 3 2" xfId="16739" xr:uid="{00000000-0005-0000-0000-00004E410000}"/>
    <cellStyle name="Normal - Style1 3 4" xfId="16740" xr:uid="{00000000-0005-0000-0000-00004F410000}"/>
    <cellStyle name="Normal - Style1 3 4 2" xfId="16741" xr:uid="{00000000-0005-0000-0000-000050410000}"/>
    <cellStyle name="Normal - Style1 3 5" xfId="16742" xr:uid="{00000000-0005-0000-0000-000051410000}"/>
    <cellStyle name="Normal - Style1 30" xfId="16743" xr:uid="{00000000-0005-0000-0000-000052410000}"/>
    <cellStyle name="Normal - Style1 30 2" xfId="16744" xr:uid="{00000000-0005-0000-0000-000053410000}"/>
    <cellStyle name="Normal - Style1 30 2 2" xfId="16745" xr:uid="{00000000-0005-0000-0000-000054410000}"/>
    <cellStyle name="Normal - Style1 30 3" xfId="16746" xr:uid="{00000000-0005-0000-0000-000055410000}"/>
    <cellStyle name="Normal - Style1 31" xfId="16747" xr:uid="{00000000-0005-0000-0000-000056410000}"/>
    <cellStyle name="Normal - Style1 31 2" xfId="16748" xr:uid="{00000000-0005-0000-0000-000057410000}"/>
    <cellStyle name="Normal - Style1 31 2 2" xfId="16749" xr:uid="{00000000-0005-0000-0000-000058410000}"/>
    <cellStyle name="Normal - Style1 31 3" xfId="16750" xr:uid="{00000000-0005-0000-0000-000059410000}"/>
    <cellStyle name="Normal - Style1 32" xfId="16751" xr:uid="{00000000-0005-0000-0000-00005A410000}"/>
    <cellStyle name="Normal - Style1 32 2" xfId="16752" xr:uid="{00000000-0005-0000-0000-00005B410000}"/>
    <cellStyle name="Normal - Style1 32 2 2" xfId="16753" xr:uid="{00000000-0005-0000-0000-00005C410000}"/>
    <cellStyle name="Normal - Style1 32 3" xfId="16754" xr:uid="{00000000-0005-0000-0000-00005D410000}"/>
    <cellStyle name="Normal - Style1 33" xfId="16755" xr:uid="{00000000-0005-0000-0000-00005E410000}"/>
    <cellStyle name="Normal - Style1 33 2" xfId="16756" xr:uid="{00000000-0005-0000-0000-00005F410000}"/>
    <cellStyle name="Normal - Style1 34" xfId="16757" xr:uid="{00000000-0005-0000-0000-000060410000}"/>
    <cellStyle name="Normal - Style1 34 2" xfId="16758" xr:uid="{00000000-0005-0000-0000-000061410000}"/>
    <cellStyle name="Normal - Style1 35" xfId="16759" xr:uid="{00000000-0005-0000-0000-000062410000}"/>
    <cellStyle name="Normal - Style1 35 2" xfId="16760" xr:uid="{00000000-0005-0000-0000-000063410000}"/>
    <cellStyle name="Normal - Style1 36" xfId="16761" xr:uid="{00000000-0005-0000-0000-000064410000}"/>
    <cellStyle name="Normal - Style1 36 2" xfId="16762" xr:uid="{00000000-0005-0000-0000-000065410000}"/>
    <cellStyle name="Normal - Style1 37" xfId="16763" xr:uid="{00000000-0005-0000-0000-000066410000}"/>
    <cellStyle name="Normal - Style1 37 2" xfId="16764" xr:uid="{00000000-0005-0000-0000-000067410000}"/>
    <cellStyle name="Normal - Style1 38" xfId="16765" xr:uid="{00000000-0005-0000-0000-000068410000}"/>
    <cellStyle name="Normal - Style1 38 2" xfId="16766" xr:uid="{00000000-0005-0000-0000-000069410000}"/>
    <cellStyle name="Normal - Style1 39" xfId="16767" xr:uid="{00000000-0005-0000-0000-00006A410000}"/>
    <cellStyle name="Normal - Style1 39 2" xfId="16768" xr:uid="{00000000-0005-0000-0000-00006B410000}"/>
    <cellStyle name="Normal - Style1 4" xfId="16769" xr:uid="{00000000-0005-0000-0000-00006C410000}"/>
    <cellStyle name="Normal - Style1 4 2" xfId="16770" xr:uid="{00000000-0005-0000-0000-00006D410000}"/>
    <cellStyle name="Normal - Style1 4 2 2" xfId="16771" xr:uid="{00000000-0005-0000-0000-00006E410000}"/>
    <cellStyle name="Normal - Style1 4 3" xfId="16772" xr:uid="{00000000-0005-0000-0000-00006F410000}"/>
    <cellStyle name="Normal - Style1 4 3 2" xfId="16773" xr:uid="{00000000-0005-0000-0000-000070410000}"/>
    <cellStyle name="Normal - Style1 4 4" xfId="16774" xr:uid="{00000000-0005-0000-0000-000071410000}"/>
    <cellStyle name="Normal - Style1 4 4 2" xfId="16775" xr:uid="{00000000-0005-0000-0000-000072410000}"/>
    <cellStyle name="Normal - Style1 4 5" xfId="16776" xr:uid="{00000000-0005-0000-0000-000073410000}"/>
    <cellStyle name="Normal - Style1 40" xfId="16777" xr:uid="{00000000-0005-0000-0000-000074410000}"/>
    <cellStyle name="Normal - Style1 40 2" xfId="16778" xr:uid="{00000000-0005-0000-0000-000075410000}"/>
    <cellStyle name="Normal - Style1 41" xfId="16779" xr:uid="{00000000-0005-0000-0000-000076410000}"/>
    <cellStyle name="Normal - Style1 41 2" xfId="16780" xr:uid="{00000000-0005-0000-0000-000077410000}"/>
    <cellStyle name="Normal - Style1 42" xfId="16781" xr:uid="{00000000-0005-0000-0000-000078410000}"/>
    <cellStyle name="Normal - Style1 42 2" xfId="16782" xr:uid="{00000000-0005-0000-0000-000079410000}"/>
    <cellStyle name="Normal - Style1 43" xfId="16783" xr:uid="{00000000-0005-0000-0000-00007A410000}"/>
    <cellStyle name="Normal - Style1 43 2" xfId="16784" xr:uid="{00000000-0005-0000-0000-00007B410000}"/>
    <cellStyle name="Normal - Style1 44" xfId="16785" xr:uid="{00000000-0005-0000-0000-00007C410000}"/>
    <cellStyle name="Normal - Style1 44 2" xfId="16786" xr:uid="{00000000-0005-0000-0000-00007D410000}"/>
    <cellStyle name="Normal - Style1 45" xfId="16787" xr:uid="{00000000-0005-0000-0000-00007E410000}"/>
    <cellStyle name="Normal - Style1 45 2" xfId="16788" xr:uid="{00000000-0005-0000-0000-00007F410000}"/>
    <cellStyle name="Normal - Style1 46" xfId="16789" xr:uid="{00000000-0005-0000-0000-000080410000}"/>
    <cellStyle name="Normal - Style1 46 2" xfId="16790" xr:uid="{00000000-0005-0000-0000-000081410000}"/>
    <cellStyle name="Normal - Style1 47" xfId="16791" xr:uid="{00000000-0005-0000-0000-000082410000}"/>
    <cellStyle name="Normal - Style1 47 2" xfId="16792" xr:uid="{00000000-0005-0000-0000-000083410000}"/>
    <cellStyle name="Normal - Style1 48" xfId="16793" xr:uid="{00000000-0005-0000-0000-000084410000}"/>
    <cellStyle name="Normal - Style1 48 2" xfId="16794" xr:uid="{00000000-0005-0000-0000-000085410000}"/>
    <cellStyle name="Normal - Style1 49" xfId="16795" xr:uid="{00000000-0005-0000-0000-000086410000}"/>
    <cellStyle name="Normal - Style1 49 2" xfId="16796" xr:uid="{00000000-0005-0000-0000-000087410000}"/>
    <cellStyle name="Normal - Style1 5" xfId="16797" xr:uid="{00000000-0005-0000-0000-000088410000}"/>
    <cellStyle name="Normal - Style1 5 2" xfId="16798" xr:uid="{00000000-0005-0000-0000-000089410000}"/>
    <cellStyle name="Normal - Style1 5 2 2" xfId="16799" xr:uid="{00000000-0005-0000-0000-00008A410000}"/>
    <cellStyle name="Normal - Style1 5 3" xfId="16800" xr:uid="{00000000-0005-0000-0000-00008B410000}"/>
    <cellStyle name="Normal - Style1 5 3 2" xfId="16801" xr:uid="{00000000-0005-0000-0000-00008C410000}"/>
    <cellStyle name="Normal - Style1 5 4" xfId="16802" xr:uid="{00000000-0005-0000-0000-00008D410000}"/>
    <cellStyle name="Normal - Style1 5 4 2" xfId="16803" xr:uid="{00000000-0005-0000-0000-00008E410000}"/>
    <cellStyle name="Normal - Style1 5 5" xfId="16804" xr:uid="{00000000-0005-0000-0000-00008F410000}"/>
    <cellStyle name="Normal - Style1 50" xfId="16805" xr:uid="{00000000-0005-0000-0000-000090410000}"/>
    <cellStyle name="Normal - Style1 50 2" xfId="16806" xr:uid="{00000000-0005-0000-0000-000091410000}"/>
    <cellStyle name="Normal - Style1 51" xfId="16807" xr:uid="{00000000-0005-0000-0000-000092410000}"/>
    <cellStyle name="Normal - Style1 51 2" xfId="16808" xr:uid="{00000000-0005-0000-0000-000093410000}"/>
    <cellStyle name="Normal - Style1 52" xfId="16809" xr:uid="{00000000-0005-0000-0000-000094410000}"/>
    <cellStyle name="Normal - Style1 52 2" xfId="16810" xr:uid="{00000000-0005-0000-0000-000095410000}"/>
    <cellStyle name="Normal - Style1 53" xfId="16811" xr:uid="{00000000-0005-0000-0000-000096410000}"/>
    <cellStyle name="Normal - Style1 53 2" xfId="16812" xr:uid="{00000000-0005-0000-0000-000097410000}"/>
    <cellStyle name="Normal - Style1 54" xfId="16813" xr:uid="{00000000-0005-0000-0000-000098410000}"/>
    <cellStyle name="Normal - Style1 54 2" xfId="16814" xr:uid="{00000000-0005-0000-0000-000099410000}"/>
    <cellStyle name="Normal - Style1 55" xfId="16815" xr:uid="{00000000-0005-0000-0000-00009A410000}"/>
    <cellStyle name="Normal - Style1 55 2" xfId="16816" xr:uid="{00000000-0005-0000-0000-00009B410000}"/>
    <cellStyle name="Normal - Style1 56" xfId="16817" xr:uid="{00000000-0005-0000-0000-00009C410000}"/>
    <cellStyle name="Normal - Style1 56 2" xfId="16818" xr:uid="{00000000-0005-0000-0000-00009D410000}"/>
    <cellStyle name="Normal - Style1 57" xfId="16819" xr:uid="{00000000-0005-0000-0000-00009E410000}"/>
    <cellStyle name="Normal - Style1 57 2" xfId="16820" xr:uid="{00000000-0005-0000-0000-00009F410000}"/>
    <cellStyle name="Normal - Style1 58" xfId="16821" xr:uid="{00000000-0005-0000-0000-0000A0410000}"/>
    <cellStyle name="Normal - Style1 58 2" xfId="16822" xr:uid="{00000000-0005-0000-0000-0000A1410000}"/>
    <cellStyle name="Normal - Style1 59" xfId="16823" xr:uid="{00000000-0005-0000-0000-0000A2410000}"/>
    <cellStyle name="Normal - Style1 59 2" xfId="16824" xr:uid="{00000000-0005-0000-0000-0000A3410000}"/>
    <cellStyle name="Normal - Style1 6" xfId="16825" xr:uid="{00000000-0005-0000-0000-0000A4410000}"/>
    <cellStyle name="Normal - Style1 6 2" xfId="16826" xr:uid="{00000000-0005-0000-0000-0000A5410000}"/>
    <cellStyle name="Normal - Style1 6 2 2" xfId="16827" xr:uid="{00000000-0005-0000-0000-0000A6410000}"/>
    <cellStyle name="Normal - Style1 6 3" xfId="16828" xr:uid="{00000000-0005-0000-0000-0000A7410000}"/>
    <cellStyle name="Normal - Style1 6 3 2" xfId="16829" xr:uid="{00000000-0005-0000-0000-0000A8410000}"/>
    <cellStyle name="Normal - Style1 6 4" xfId="16830" xr:uid="{00000000-0005-0000-0000-0000A9410000}"/>
    <cellStyle name="Normal - Style1 6 4 2" xfId="16831" xr:uid="{00000000-0005-0000-0000-0000AA410000}"/>
    <cellStyle name="Normal - Style1 6 5" xfId="16832" xr:uid="{00000000-0005-0000-0000-0000AB410000}"/>
    <cellStyle name="Normal - Style1 60" xfId="16833" xr:uid="{00000000-0005-0000-0000-0000AC410000}"/>
    <cellStyle name="Normal - Style1 60 2" xfId="16834" xr:uid="{00000000-0005-0000-0000-0000AD410000}"/>
    <cellStyle name="Normal - Style1 61" xfId="16835" xr:uid="{00000000-0005-0000-0000-0000AE410000}"/>
    <cellStyle name="Normal - Style1 61 2" xfId="16836" xr:uid="{00000000-0005-0000-0000-0000AF410000}"/>
    <cellStyle name="Normal - Style1 62" xfId="16837" xr:uid="{00000000-0005-0000-0000-0000B0410000}"/>
    <cellStyle name="Normal - Style1 62 2" xfId="16838" xr:uid="{00000000-0005-0000-0000-0000B1410000}"/>
    <cellStyle name="Normal - Style1 63" xfId="16839" xr:uid="{00000000-0005-0000-0000-0000B2410000}"/>
    <cellStyle name="Normal - Style1 63 2" xfId="16840" xr:uid="{00000000-0005-0000-0000-0000B3410000}"/>
    <cellStyle name="Normal - Style1 64" xfId="16841" xr:uid="{00000000-0005-0000-0000-0000B4410000}"/>
    <cellStyle name="Normal - Style1 64 2" xfId="16842" xr:uid="{00000000-0005-0000-0000-0000B5410000}"/>
    <cellStyle name="Normal - Style1 65" xfId="16843" xr:uid="{00000000-0005-0000-0000-0000B6410000}"/>
    <cellStyle name="Normal - Style1 65 2" xfId="16844" xr:uid="{00000000-0005-0000-0000-0000B7410000}"/>
    <cellStyle name="Normal - Style1 66" xfId="16845" xr:uid="{00000000-0005-0000-0000-0000B8410000}"/>
    <cellStyle name="Normal - Style1 66 2" xfId="16846" xr:uid="{00000000-0005-0000-0000-0000B9410000}"/>
    <cellStyle name="Normal - Style1 67" xfId="16847" xr:uid="{00000000-0005-0000-0000-0000BA410000}"/>
    <cellStyle name="Normal - Style1 67 2" xfId="16848" xr:uid="{00000000-0005-0000-0000-0000BB410000}"/>
    <cellStyle name="Normal - Style1 68" xfId="16849" xr:uid="{00000000-0005-0000-0000-0000BC410000}"/>
    <cellStyle name="Normal - Style1 68 2" xfId="16850" xr:uid="{00000000-0005-0000-0000-0000BD410000}"/>
    <cellStyle name="Normal - Style1 69" xfId="16851" xr:uid="{00000000-0005-0000-0000-0000BE410000}"/>
    <cellStyle name="Normal - Style1 69 2" xfId="16852" xr:uid="{00000000-0005-0000-0000-0000BF410000}"/>
    <cellStyle name="Normal - Style1 7" xfId="16853" xr:uid="{00000000-0005-0000-0000-0000C0410000}"/>
    <cellStyle name="Normal - Style1 7 2" xfId="16854" xr:uid="{00000000-0005-0000-0000-0000C1410000}"/>
    <cellStyle name="Normal - Style1 7 2 2" xfId="16855" xr:uid="{00000000-0005-0000-0000-0000C2410000}"/>
    <cellStyle name="Normal - Style1 7 3" xfId="16856" xr:uid="{00000000-0005-0000-0000-0000C3410000}"/>
    <cellStyle name="Normal - Style1 7 3 2" xfId="16857" xr:uid="{00000000-0005-0000-0000-0000C4410000}"/>
    <cellStyle name="Normal - Style1 7 4" xfId="16858" xr:uid="{00000000-0005-0000-0000-0000C5410000}"/>
    <cellStyle name="Normal - Style1 7 4 2" xfId="16859" xr:uid="{00000000-0005-0000-0000-0000C6410000}"/>
    <cellStyle name="Normal - Style1 7 5" xfId="16860" xr:uid="{00000000-0005-0000-0000-0000C7410000}"/>
    <cellStyle name="Normal - Style1 70" xfId="16861" xr:uid="{00000000-0005-0000-0000-0000C8410000}"/>
    <cellStyle name="Normal - Style1 70 2" xfId="16862" xr:uid="{00000000-0005-0000-0000-0000C9410000}"/>
    <cellStyle name="Normal - Style1 71" xfId="16863" xr:uid="{00000000-0005-0000-0000-0000CA410000}"/>
    <cellStyle name="Normal - Style1 71 2" xfId="16864" xr:uid="{00000000-0005-0000-0000-0000CB410000}"/>
    <cellStyle name="Normal - Style1 72" xfId="16865" xr:uid="{00000000-0005-0000-0000-0000CC410000}"/>
    <cellStyle name="Normal - Style1 72 2" xfId="16866" xr:uid="{00000000-0005-0000-0000-0000CD410000}"/>
    <cellStyle name="Normal - Style1 73" xfId="16867" xr:uid="{00000000-0005-0000-0000-0000CE410000}"/>
    <cellStyle name="Normal - Style1 73 2" xfId="16868" xr:uid="{00000000-0005-0000-0000-0000CF410000}"/>
    <cellStyle name="Normal - Style1 74" xfId="16869" xr:uid="{00000000-0005-0000-0000-0000D0410000}"/>
    <cellStyle name="Normal - Style1 74 2" xfId="16870" xr:uid="{00000000-0005-0000-0000-0000D1410000}"/>
    <cellStyle name="Normal - Style1 75" xfId="16871" xr:uid="{00000000-0005-0000-0000-0000D2410000}"/>
    <cellStyle name="Normal - Style1 75 2" xfId="16872" xr:uid="{00000000-0005-0000-0000-0000D3410000}"/>
    <cellStyle name="Normal - Style1 76" xfId="16873" xr:uid="{00000000-0005-0000-0000-0000D4410000}"/>
    <cellStyle name="Normal - Style1 76 2" xfId="16874" xr:uid="{00000000-0005-0000-0000-0000D5410000}"/>
    <cellStyle name="Normal - Style1 77" xfId="16875" xr:uid="{00000000-0005-0000-0000-0000D6410000}"/>
    <cellStyle name="Normal - Style1 77 2" xfId="16876" xr:uid="{00000000-0005-0000-0000-0000D7410000}"/>
    <cellStyle name="Normal - Style1 78" xfId="16877" xr:uid="{00000000-0005-0000-0000-0000D8410000}"/>
    <cellStyle name="Normal - Style1 78 2" xfId="16878" xr:uid="{00000000-0005-0000-0000-0000D9410000}"/>
    <cellStyle name="Normal - Style1 79" xfId="16879" xr:uid="{00000000-0005-0000-0000-0000DA410000}"/>
    <cellStyle name="Normal - Style1 79 2" xfId="16880" xr:uid="{00000000-0005-0000-0000-0000DB410000}"/>
    <cellStyle name="Normal - Style1 8" xfId="16881" xr:uid="{00000000-0005-0000-0000-0000DC410000}"/>
    <cellStyle name="Normal - Style1 8 2" xfId="16882" xr:uid="{00000000-0005-0000-0000-0000DD410000}"/>
    <cellStyle name="Normal - Style1 8 2 2" xfId="16883" xr:uid="{00000000-0005-0000-0000-0000DE410000}"/>
    <cellStyle name="Normal - Style1 8 3" xfId="16884" xr:uid="{00000000-0005-0000-0000-0000DF410000}"/>
    <cellStyle name="Normal - Style1 8 3 2" xfId="16885" xr:uid="{00000000-0005-0000-0000-0000E0410000}"/>
    <cellStyle name="Normal - Style1 8 4" xfId="16886" xr:uid="{00000000-0005-0000-0000-0000E1410000}"/>
    <cellStyle name="Normal - Style1 8 4 2" xfId="16887" xr:uid="{00000000-0005-0000-0000-0000E2410000}"/>
    <cellStyle name="Normal - Style1 8 5" xfId="16888" xr:uid="{00000000-0005-0000-0000-0000E3410000}"/>
    <cellStyle name="Normal - Style1 80" xfId="16889" xr:uid="{00000000-0005-0000-0000-0000E4410000}"/>
    <cellStyle name="Normal - Style1 80 2" xfId="16890" xr:uid="{00000000-0005-0000-0000-0000E5410000}"/>
    <cellStyle name="Normal - Style1 81" xfId="16891" xr:uid="{00000000-0005-0000-0000-0000E6410000}"/>
    <cellStyle name="Normal - Style1 81 2" xfId="16892" xr:uid="{00000000-0005-0000-0000-0000E7410000}"/>
    <cellStyle name="Normal - Style1 82" xfId="16893" xr:uid="{00000000-0005-0000-0000-0000E8410000}"/>
    <cellStyle name="Normal - Style1 82 2" xfId="16894" xr:uid="{00000000-0005-0000-0000-0000E9410000}"/>
    <cellStyle name="Normal - Style1 83" xfId="16895" xr:uid="{00000000-0005-0000-0000-0000EA410000}"/>
    <cellStyle name="Normal - Style1 83 2" xfId="16896" xr:uid="{00000000-0005-0000-0000-0000EB410000}"/>
    <cellStyle name="Normal - Style1 84" xfId="16897" xr:uid="{00000000-0005-0000-0000-0000EC410000}"/>
    <cellStyle name="Normal - Style1 84 2" xfId="16898" xr:uid="{00000000-0005-0000-0000-0000ED410000}"/>
    <cellStyle name="Normal - Style1 85" xfId="16899" xr:uid="{00000000-0005-0000-0000-0000EE410000}"/>
    <cellStyle name="Normal - Style1 85 2" xfId="16900" xr:uid="{00000000-0005-0000-0000-0000EF410000}"/>
    <cellStyle name="Normal - Style1 86" xfId="16901" xr:uid="{00000000-0005-0000-0000-0000F0410000}"/>
    <cellStyle name="Normal - Style1 86 2" xfId="16902" xr:uid="{00000000-0005-0000-0000-0000F1410000}"/>
    <cellStyle name="Normal - Style1 87" xfId="16903" xr:uid="{00000000-0005-0000-0000-0000F2410000}"/>
    <cellStyle name="Normal - Style1 87 2" xfId="16904" xr:uid="{00000000-0005-0000-0000-0000F3410000}"/>
    <cellStyle name="Normal - Style1 88" xfId="16905" xr:uid="{00000000-0005-0000-0000-0000F4410000}"/>
    <cellStyle name="Normal - Style1 88 2" xfId="16906" xr:uid="{00000000-0005-0000-0000-0000F5410000}"/>
    <cellStyle name="Normal - Style1 89" xfId="16907" xr:uid="{00000000-0005-0000-0000-0000F6410000}"/>
    <cellStyle name="Normal - Style1 89 2" xfId="16908" xr:uid="{00000000-0005-0000-0000-0000F7410000}"/>
    <cellStyle name="Normal - Style1 9" xfId="16909" xr:uid="{00000000-0005-0000-0000-0000F8410000}"/>
    <cellStyle name="Normal - Style1 9 2" xfId="16910" xr:uid="{00000000-0005-0000-0000-0000F9410000}"/>
    <cellStyle name="Normal - Style1 9 2 2" xfId="16911" xr:uid="{00000000-0005-0000-0000-0000FA410000}"/>
    <cellStyle name="Normal - Style1 9 3" xfId="16912" xr:uid="{00000000-0005-0000-0000-0000FB410000}"/>
    <cellStyle name="Normal - Style1 9 3 2" xfId="16913" xr:uid="{00000000-0005-0000-0000-0000FC410000}"/>
    <cellStyle name="Normal - Style1 9 4" xfId="16914" xr:uid="{00000000-0005-0000-0000-0000FD410000}"/>
    <cellStyle name="Normal - Style1 9 4 2" xfId="16915" xr:uid="{00000000-0005-0000-0000-0000FE410000}"/>
    <cellStyle name="Normal - Style1 9 5" xfId="16916" xr:uid="{00000000-0005-0000-0000-0000FF410000}"/>
    <cellStyle name="Normal - Style1 90" xfId="16917" xr:uid="{00000000-0005-0000-0000-000000420000}"/>
    <cellStyle name="Normal - Style1 90 2" xfId="16918" xr:uid="{00000000-0005-0000-0000-000001420000}"/>
    <cellStyle name="Normal - Style1 91" xfId="16919" xr:uid="{00000000-0005-0000-0000-000002420000}"/>
    <cellStyle name="Normal - Style1 91 2" xfId="16920" xr:uid="{00000000-0005-0000-0000-000003420000}"/>
    <cellStyle name="Normal - Style1 92" xfId="16921" xr:uid="{00000000-0005-0000-0000-000004420000}"/>
    <cellStyle name="Normal - Style1 92 2" xfId="16922" xr:uid="{00000000-0005-0000-0000-000005420000}"/>
    <cellStyle name="Normal - Style1 93" xfId="16923" xr:uid="{00000000-0005-0000-0000-000006420000}"/>
    <cellStyle name="Normal - Style1 93 2" xfId="16924" xr:uid="{00000000-0005-0000-0000-000007420000}"/>
    <cellStyle name="Normal - Style1 94" xfId="16925" xr:uid="{00000000-0005-0000-0000-000008420000}"/>
    <cellStyle name="Normal - Style1 94 2" xfId="16926" xr:uid="{00000000-0005-0000-0000-000009420000}"/>
    <cellStyle name="Normal - Style1 95" xfId="16927" xr:uid="{00000000-0005-0000-0000-00000A420000}"/>
    <cellStyle name="Normal - Style1 95 2" xfId="16928" xr:uid="{00000000-0005-0000-0000-00000B420000}"/>
    <cellStyle name="Normal - Style1 96" xfId="16929" xr:uid="{00000000-0005-0000-0000-00000C420000}"/>
    <cellStyle name="Normal - Style1 96 2" xfId="16930" xr:uid="{00000000-0005-0000-0000-00000D420000}"/>
    <cellStyle name="Normal - Style1 97" xfId="16931" xr:uid="{00000000-0005-0000-0000-00000E420000}"/>
    <cellStyle name="Normal - Style1 98" xfId="16932" xr:uid="{00000000-0005-0000-0000-00000F420000}"/>
    <cellStyle name="Normal - Style1 99" xfId="16933" xr:uid="{00000000-0005-0000-0000-000010420000}"/>
    <cellStyle name="Normal - Style1_Node B" xfId="16934" xr:uid="{00000000-0005-0000-0000-000011420000}"/>
    <cellStyle name="Normal 10" xfId="32" xr:uid="{00000000-0005-0000-0000-000012420000}"/>
    <cellStyle name="Normal 10 2" xfId="33" xr:uid="{00000000-0005-0000-0000-000013420000}"/>
    <cellStyle name="Normal 10 2 2" xfId="16935" xr:uid="{00000000-0005-0000-0000-000014420000}"/>
    <cellStyle name="Normal 10 2 2 2" xfId="16936" xr:uid="{00000000-0005-0000-0000-000015420000}"/>
    <cellStyle name="Normal 10 2 3" xfId="16937" xr:uid="{00000000-0005-0000-0000-000016420000}"/>
    <cellStyle name="Normal 10 3" xfId="16938" xr:uid="{00000000-0005-0000-0000-000017420000}"/>
    <cellStyle name="Normal 10 3 2" xfId="16939" xr:uid="{00000000-0005-0000-0000-000018420000}"/>
    <cellStyle name="Normal 10 3 2 2" xfId="16940" xr:uid="{00000000-0005-0000-0000-000019420000}"/>
    <cellStyle name="Normal 10 3 3" xfId="16941" xr:uid="{00000000-0005-0000-0000-00001A420000}"/>
    <cellStyle name="Normal 10 4" xfId="16942" xr:uid="{00000000-0005-0000-0000-00001B420000}"/>
    <cellStyle name="Normal 10 4 2" xfId="16943" xr:uid="{00000000-0005-0000-0000-00001C420000}"/>
    <cellStyle name="Normal 10 5" xfId="16944" xr:uid="{00000000-0005-0000-0000-00001D420000}"/>
    <cellStyle name="Normal 10 5 2" xfId="16945" xr:uid="{00000000-0005-0000-0000-00001E420000}"/>
    <cellStyle name="Normal 10 6" xfId="16946" xr:uid="{00000000-0005-0000-0000-00001F420000}"/>
    <cellStyle name="Normal 10_wimax" xfId="16947" xr:uid="{00000000-0005-0000-0000-000020420000}"/>
    <cellStyle name="Normal 11" xfId="16948" xr:uid="{00000000-0005-0000-0000-000021420000}"/>
    <cellStyle name="Normal 11 2" xfId="16949" xr:uid="{00000000-0005-0000-0000-000022420000}"/>
    <cellStyle name="Normal 11 2 2" xfId="16950" xr:uid="{00000000-0005-0000-0000-000023420000}"/>
    <cellStyle name="Normal 11 2 2 2" xfId="16951" xr:uid="{00000000-0005-0000-0000-000024420000}"/>
    <cellStyle name="Normal 11 2 3" xfId="16952" xr:uid="{00000000-0005-0000-0000-000025420000}"/>
    <cellStyle name="Normal 11 3" xfId="16953" xr:uid="{00000000-0005-0000-0000-000026420000}"/>
    <cellStyle name="Normal 11 3 2" xfId="16954" xr:uid="{00000000-0005-0000-0000-000027420000}"/>
    <cellStyle name="Normal 11 3 2 2" xfId="16955" xr:uid="{00000000-0005-0000-0000-000028420000}"/>
    <cellStyle name="Normal 11 3 3" xfId="16956" xr:uid="{00000000-0005-0000-0000-000029420000}"/>
    <cellStyle name="Normal 11 4" xfId="16957" xr:uid="{00000000-0005-0000-0000-00002A420000}"/>
    <cellStyle name="Normal 11 4 2" xfId="16958" xr:uid="{00000000-0005-0000-0000-00002B420000}"/>
    <cellStyle name="Normal 11 5" xfId="16959" xr:uid="{00000000-0005-0000-0000-00002C420000}"/>
    <cellStyle name="Normal 11_wimax" xfId="16960" xr:uid="{00000000-0005-0000-0000-00002D420000}"/>
    <cellStyle name="Normal 12" xfId="34" xr:uid="{00000000-0005-0000-0000-00002E420000}"/>
    <cellStyle name="Normal 12 2" xfId="16961" xr:uid="{00000000-0005-0000-0000-00002F420000}"/>
    <cellStyle name="Normal 12 2 2" xfId="16962" xr:uid="{00000000-0005-0000-0000-000030420000}"/>
    <cellStyle name="Normal 12 2 2 2" xfId="16963" xr:uid="{00000000-0005-0000-0000-000031420000}"/>
    <cellStyle name="Normal 12 2 3" xfId="16964" xr:uid="{00000000-0005-0000-0000-000032420000}"/>
    <cellStyle name="Normal 12 2 4" xfId="26844" xr:uid="{00000000-0005-0000-0000-000033420000}"/>
    <cellStyle name="Normal 12 3" xfId="16965" xr:uid="{00000000-0005-0000-0000-000034420000}"/>
    <cellStyle name="Normal 12 3 2" xfId="16966" xr:uid="{00000000-0005-0000-0000-000035420000}"/>
    <cellStyle name="Normal 12 3 2 2" xfId="16967" xr:uid="{00000000-0005-0000-0000-000036420000}"/>
    <cellStyle name="Normal 12 3 3" xfId="16968" xr:uid="{00000000-0005-0000-0000-000037420000}"/>
    <cellStyle name="Normal 12 4" xfId="16969" xr:uid="{00000000-0005-0000-0000-000038420000}"/>
    <cellStyle name="Normal 12 4 2" xfId="16970" xr:uid="{00000000-0005-0000-0000-000039420000}"/>
    <cellStyle name="Normal 12 5" xfId="16971" xr:uid="{00000000-0005-0000-0000-00003A420000}"/>
    <cellStyle name="Normal 12_wimax" xfId="16972" xr:uid="{00000000-0005-0000-0000-00003B420000}"/>
    <cellStyle name="Normal 13" xfId="16973" xr:uid="{00000000-0005-0000-0000-00003C420000}"/>
    <cellStyle name="Normal 13 2" xfId="16974" xr:uid="{00000000-0005-0000-0000-00003D420000}"/>
    <cellStyle name="Normal 13 2 2" xfId="16975" xr:uid="{00000000-0005-0000-0000-00003E420000}"/>
    <cellStyle name="Normal 13 2 2 2" xfId="16976" xr:uid="{00000000-0005-0000-0000-00003F420000}"/>
    <cellStyle name="Normal 13 2 3" xfId="16977" xr:uid="{00000000-0005-0000-0000-000040420000}"/>
    <cellStyle name="Normal 13 3" xfId="16978" xr:uid="{00000000-0005-0000-0000-000041420000}"/>
    <cellStyle name="Normal 13 3 2" xfId="16979" xr:uid="{00000000-0005-0000-0000-000042420000}"/>
    <cellStyle name="Normal 13 3 2 2" xfId="16980" xr:uid="{00000000-0005-0000-0000-000043420000}"/>
    <cellStyle name="Normal 13 3 3" xfId="16981" xr:uid="{00000000-0005-0000-0000-000044420000}"/>
    <cellStyle name="Normal 13 4" xfId="16982" xr:uid="{00000000-0005-0000-0000-000045420000}"/>
    <cellStyle name="Normal 13 4 2" xfId="16983" xr:uid="{00000000-0005-0000-0000-000046420000}"/>
    <cellStyle name="Normal 13 5" xfId="16984" xr:uid="{00000000-0005-0000-0000-000047420000}"/>
    <cellStyle name="Normal 13_wimax" xfId="16985" xr:uid="{00000000-0005-0000-0000-000048420000}"/>
    <cellStyle name="Normal 14" xfId="16986" xr:uid="{00000000-0005-0000-0000-000049420000}"/>
    <cellStyle name="Normal 14 2" xfId="16987" xr:uid="{00000000-0005-0000-0000-00004A420000}"/>
    <cellStyle name="Normal 14 2 2" xfId="16988" xr:uid="{00000000-0005-0000-0000-00004B420000}"/>
    <cellStyle name="Normal 14 2 2 2" xfId="16989" xr:uid="{00000000-0005-0000-0000-00004C420000}"/>
    <cellStyle name="Normal 14 2 3" xfId="16990" xr:uid="{00000000-0005-0000-0000-00004D420000}"/>
    <cellStyle name="Normal 14 2 3 2" xfId="16991" xr:uid="{00000000-0005-0000-0000-00004E420000}"/>
    <cellStyle name="Normal 14 2 4" xfId="16992" xr:uid="{00000000-0005-0000-0000-00004F420000}"/>
    <cellStyle name="Normal 14 3" xfId="16993" xr:uid="{00000000-0005-0000-0000-000050420000}"/>
    <cellStyle name="Normal 14 3 2" xfId="16994" xr:uid="{00000000-0005-0000-0000-000051420000}"/>
    <cellStyle name="Normal 14 3 2 2" xfId="16995" xr:uid="{00000000-0005-0000-0000-000052420000}"/>
    <cellStyle name="Normal 14 3 3" xfId="16996" xr:uid="{00000000-0005-0000-0000-000053420000}"/>
    <cellStyle name="Normal 14 4" xfId="16997" xr:uid="{00000000-0005-0000-0000-000054420000}"/>
    <cellStyle name="Normal 14 4 2" xfId="16998" xr:uid="{00000000-0005-0000-0000-000055420000}"/>
    <cellStyle name="Normal 14 5" xfId="16999" xr:uid="{00000000-0005-0000-0000-000056420000}"/>
    <cellStyle name="Normal 14_wimax" xfId="17000" xr:uid="{00000000-0005-0000-0000-000057420000}"/>
    <cellStyle name="Normal 15" xfId="17001" xr:uid="{00000000-0005-0000-0000-000058420000}"/>
    <cellStyle name="Normal 15 2" xfId="17002" xr:uid="{00000000-0005-0000-0000-000059420000}"/>
    <cellStyle name="Normal 15 2 2" xfId="17003" xr:uid="{00000000-0005-0000-0000-00005A420000}"/>
    <cellStyle name="Normal 15 2 2 2" xfId="17004" xr:uid="{00000000-0005-0000-0000-00005B420000}"/>
    <cellStyle name="Normal 15 2 3" xfId="17005" xr:uid="{00000000-0005-0000-0000-00005C420000}"/>
    <cellStyle name="Normal 15 3" xfId="17006" xr:uid="{00000000-0005-0000-0000-00005D420000}"/>
    <cellStyle name="Normal 15 3 2" xfId="17007" xr:uid="{00000000-0005-0000-0000-00005E420000}"/>
    <cellStyle name="Normal 15 3 2 2" xfId="17008" xr:uid="{00000000-0005-0000-0000-00005F420000}"/>
    <cellStyle name="Normal 15 3 3" xfId="17009" xr:uid="{00000000-0005-0000-0000-000060420000}"/>
    <cellStyle name="Normal 15 4" xfId="17010" xr:uid="{00000000-0005-0000-0000-000061420000}"/>
    <cellStyle name="Normal 15 4 2" xfId="17011" xr:uid="{00000000-0005-0000-0000-000062420000}"/>
    <cellStyle name="Normal 15 5" xfId="17012" xr:uid="{00000000-0005-0000-0000-000063420000}"/>
    <cellStyle name="Normal 15_wimax" xfId="17013" xr:uid="{00000000-0005-0000-0000-000064420000}"/>
    <cellStyle name="Normal 16" xfId="17014" xr:uid="{00000000-0005-0000-0000-000065420000}"/>
    <cellStyle name="Normal 16 2" xfId="17015" xr:uid="{00000000-0005-0000-0000-000066420000}"/>
    <cellStyle name="Normal 16 2 2" xfId="17016" xr:uid="{00000000-0005-0000-0000-000067420000}"/>
    <cellStyle name="Normal 16 2 2 2" xfId="17017" xr:uid="{00000000-0005-0000-0000-000068420000}"/>
    <cellStyle name="Normal 16 2 3" xfId="17018" xr:uid="{00000000-0005-0000-0000-000069420000}"/>
    <cellStyle name="Normal 16 3" xfId="17019" xr:uid="{00000000-0005-0000-0000-00006A420000}"/>
    <cellStyle name="Normal 16 3 2" xfId="17020" xr:uid="{00000000-0005-0000-0000-00006B420000}"/>
    <cellStyle name="Normal 16 3 2 2" xfId="17021" xr:uid="{00000000-0005-0000-0000-00006C420000}"/>
    <cellStyle name="Normal 16 3 3" xfId="17022" xr:uid="{00000000-0005-0000-0000-00006D420000}"/>
    <cellStyle name="Normal 16 4" xfId="17023" xr:uid="{00000000-0005-0000-0000-00006E420000}"/>
    <cellStyle name="Normal 16 4 2" xfId="17024" xr:uid="{00000000-0005-0000-0000-00006F420000}"/>
    <cellStyle name="Normal 16 5" xfId="17025" xr:uid="{00000000-0005-0000-0000-000070420000}"/>
    <cellStyle name="Normal 16_wimax" xfId="17026" xr:uid="{00000000-0005-0000-0000-000071420000}"/>
    <cellStyle name="Normal 17" xfId="17027" xr:uid="{00000000-0005-0000-0000-000072420000}"/>
    <cellStyle name="Normal 17 2" xfId="17028" xr:uid="{00000000-0005-0000-0000-000073420000}"/>
    <cellStyle name="Normal 17 2 2" xfId="17029" xr:uid="{00000000-0005-0000-0000-000074420000}"/>
    <cellStyle name="Normal 17 2 2 2" xfId="17030" xr:uid="{00000000-0005-0000-0000-000075420000}"/>
    <cellStyle name="Normal 17 2 3" xfId="17031" xr:uid="{00000000-0005-0000-0000-000076420000}"/>
    <cellStyle name="Normal 17 3" xfId="17032" xr:uid="{00000000-0005-0000-0000-000077420000}"/>
    <cellStyle name="Normal 17 3 2" xfId="17033" xr:uid="{00000000-0005-0000-0000-000078420000}"/>
    <cellStyle name="Normal 17 3 2 2" xfId="17034" xr:uid="{00000000-0005-0000-0000-000079420000}"/>
    <cellStyle name="Normal 17 3 3" xfId="17035" xr:uid="{00000000-0005-0000-0000-00007A420000}"/>
    <cellStyle name="Normal 17 4" xfId="17036" xr:uid="{00000000-0005-0000-0000-00007B420000}"/>
    <cellStyle name="Normal 17 4 2" xfId="17037" xr:uid="{00000000-0005-0000-0000-00007C420000}"/>
    <cellStyle name="Normal 17 5" xfId="17038" xr:uid="{00000000-0005-0000-0000-00007D420000}"/>
    <cellStyle name="Normal 17_wimax" xfId="17039" xr:uid="{00000000-0005-0000-0000-00007E420000}"/>
    <cellStyle name="Normal 18" xfId="17040" xr:uid="{00000000-0005-0000-0000-00007F420000}"/>
    <cellStyle name="Normal 18 2" xfId="17041" xr:uid="{00000000-0005-0000-0000-000080420000}"/>
    <cellStyle name="Normal 18 2 2" xfId="17042" xr:uid="{00000000-0005-0000-0000-000081420000}"/>
    <cellStyle name="Normal 18 2 2 2" xfId="17043" xr:uid="{00000000-0005-0000-0000-000082420000}"/>
    <cellStyle name="Normal 18 2 3" xfId="17044" xr:uid="{00000000-0005-0000-0000-000083420000}"/>
    <cellStyle name="Normal 18 3" xfId="17045" xr:uid="{00000000-0005-0000-0000-000084420000}"/>
    <cellStyle name="Normal 18 3 2" xfId="17046" xr:uid="{00000000-0005-0000-0000-000085420000}"/>
    <cellStyle name="Normal 18 3 2 2" xfId="17047" xr:uid="{00000000-0005-0000-0000-000086420000}"/>
    <cellStyle name="Normal 18 3 3" xfId="17048" xr:uid="{00000000-0005-0000-0000-000087420000}"/>
    <cellStyle name="Normal 18 4" xfId="17049" xr:uid="{00000000-0005-0000-0000-000088420000}"/>
    <cellStyle name="Normal 18 4 2" xfId="17050" xr:uid="{00000000-0005-0000-0000-000089420000}"/>
    <cellStyle name="Normal 18 5" xfId="17051" xr:uid="{00000000-0005-0000-0000-00008A420000}"/>
    <cellStyle name="Normal 18_wimax" xfId="17052" xr:uid="{00000000-0005-0000-0000-00008B420000}"/>
    <cellStyle name="Normal 19" xfId="17053" xr:uid="{00000000-0005-0000-0000-00008C420000}"/>
    <cellStyle name="Normal 19 2" xfId="17054" xr:uid="{00000000-0005-0000-0000-00008D420000}"/>
    <cellStyle name="Normal 19 2 2" xfId="17055" xr:uid="{00000000-0005-0000-0000-00008E420000}"/>
    <cellStyle name="Normal 19 2 2 2" xfId="17056" xr:uid="{00000000-0005-0000-0000-00008F420000}"/>
    <cellStyle name="Normal 19 2 3" xfId="17057" xr:uid="{00000000-0005-0000-0000-000090420000}"/>
    <cellStyle name="Normal 19 2 3 2" xfId="17058" xr:uid="{00000000-0005-0000-0000-000091420000}"/>
    <cellStyle name="Normal 19 2 4" xfId="17059" xr:uid="{00000000-0005-0000-0000-000092420000}"/>
    <cellStyle name="Normal 19 3" xfId="17060" xr:uid="{00000000-0005-0000-0000-000093420000}"/>
    <cellStyle name="Normal 19 3 2" xfId="17061" xr:uid="{00000000-0005-0000-0000-000094420000}"/>
    <cellStyle name="Normal 19 4" xfId="17062" xr:uid="{00000000-0005-0000-0000-000095420000}"/>
    <cellStyle name="Normal 19 4 2" xfId="17063" xr:uid="{00000000-0005-0000-0000-000096420000}"/>
    <cellStyle name="Normal 19 5" xfId="17064" xr:uid="{00000000-0005-0000-0000-000097420000}"/>
    <cellStyle name="Normal 19 5 2" xfId="17065" xr:uid="{00000000-0005-0000-0000-000098420000}"/>
    <cellStyle name="Normal 19 6" xfId="17066" xr:uid="{00000000-0005-0000-0000-000099420000}"/>
    <cellStyle name="Normal 19 6 2" xfId="17067" xr:uid="{00000000-0005-0000-0000-00009A420000}"/>
    <cellStyle name="Normal 19 7" xfId="17068" xr:uid="{00000000-0005-0000-0000-00009B420000}"/>
    <cellStyle name="Normal 19 7 2" xfId="17069" xr:uid="{00000000-0005-0000-0000-00009C420000}"/>
    <cellStyle name="Normal 19 8" xfId="17070" xr:uid="{00000000-0005-0000-0000-00009D420000}"/>
    <cellStyle name="Normal 2" xfId="4" xr:uid="{00000000-0005-0000-0000-00009E420000}"/>
    <cellStyle name="Normal 2 10" xfId="17071" xr:uid="{00000000-0005-0000-0000-00009F420000}"/>
    <cellStyle name="Normal 2 10 2" xfId="17072" xr:uid="{00000000-0005-0000-0000-0000A0420000}"/>
    <cellStyle name="Normal 2 10 2 2" xfId="17073" xr:uid="{00000000-0005-0000-0000-0000A1420000}"/>
    <cellStyle name="Normal 2 10 2 2 2" xfId="17074" xr:uid="{00000000-0005-0000-0000-0000A2420000}"/>
    <cellStyle name="Normal 2 10 2 2 2 2" xfId="17075" xr:uid="{00000000-0005-0000-0000-0000A3420000}"/>
    <cellStyle name="Normal 2 10 2 2 3" xfId="17076" xr:uid="{00000000-0005-0000-0000-0000A4420000}"/>
    <cellStyle name="Normal 2 10 2 2 3 2" xfId="17077" xr:uid="{00000000-0005-0000-0000-0000A5420000}"/>
    <cellStyle name="Normal 2 10 2 2 4" xfId="17078" xr:uid="{00000000-0005-0000-0000-0000A6420000}"/>
    <cellStyle name="Normal 2 10 2 3" xfId="17079" xr:uid="{00000000-0005-0000-0000-0000A7420000}"/>
    <cellStyle name="Normal 2 10 2 3 2" xfId="17080" xr:uid="{00000000-0005-0000-0000-0000A8420000}"/>
    <cellStyle name="Normal 2 10 2 4" xfId="17081" xr:uid="{00000000-0005-0000-0000-0000A9420000}"/>
    <cellStyle name="Normal 2 10 2 4 2" xfId="17082" xr:uid="{00000000-0005-0000-0000-0000AA420000}"/>
    <cellStyle name="Normal 2 10 2 5" xfId="17083" xr:uid="{00000000-0005-0000-0000-0000AB420000}"/>
    <cellStyle name="Normal 2 10 3" xfId="17084" xr:uid="{00000000-0005-0000-0000-0000AC420000}"/>
    <cellStyle name="Normal 2 10 3 2" xfId="17085" xr:uid="{00000000-0005-0000-0000-0000AD420000}"/>
    <cellStyle name="Normal 2 10 3 2 2" xfId="17086" xr:uid="{00000000-0005-0000-0000-0000AE420000}"/>
    <cellStyle name="Normal 2 10 3 3" xfId="17087" xr:uid="{00000000-0005-0000-0000-0000AF420000}"/>
    <cellStyle name="Normal 2 10 3 3 2" xfId="17088" xr:uid="{00000000-0005-0000-0000-0000B0420000}"/>
    <cellStyle name="Normal 2 10 3 4" xfId="17089" xr:uid="{00000000-0005-0000-0000-0000B1420000}"/>
    <cellStyle name="Normal 2 10 4" xfId="17090" xr:uid="{00000000-0005-0000-0000-0000B2420000}"/>
    <cellStyle name="Normal 2 10 4 2" xfId="17091" xr:uid="{00000000-0005-0000-0000-0000B3420000}"/>
    <cellStyle name="Normal 2 10 5" xfId="17092" xr:uid="{00000000-0005-0000-0000-0000B4420000}"/>
    <cellStyle name="Normal 2 10 5 2" xfId="17093" xr:uid="{00000000-0005-0000-0000-0000B5420000}"/>
    <cellStyle name="Normal 2 10 6" xfId="17094" xr:uid="{00000000-0005-0000-0000-0000B6420000}"/>
    <cellStyle name="Normal 2 11" xfId="17095" xr:uid="{00000000-0005-0000-0000-0000B7420000}"/>
    <cellStyle name="Normal 2 11 2" xfId="17096" xr:uid="{00000000-0005-0000-0000-0000B8420000}"/>
    <cellStyle name="Normal 2 11 2 2" xfId="17097" xr:uid="{00000000-0005-0000-0000-0000B9420000}"/>
    <cellStyle name="Normal 2 11 2 2 2" xfId="17098" xr:uid="{00000000-0005-0000-0000-0000BA420000}"/>
    <cellStyle name="Normal 2 11 2 3" xfId="17099" xr:uid="{00000000-0005-0000-0000-0000BB420000}"/>
    <cellStyle name="Normal 2 11 2 3 2" xfId="17100" xr:uid="{00000000-0005-0000-0000-0000BC420000}"/>
    <cellStyle name="Normal 2 11 2 4" xfId="17101" xr:uid="{00000000-0005-0000-0000-0000BD420000}"/>
    <cellStyle name="Normal 2 11 3" xfId="17102" xr:uid="{00000000-0005-0000-0000-0000BE420000}"/>
    <cellStyle name="Normal 2 11 3 2" xfId="17103" xr:uid="{00000000-0005-0000-0000-0000BF420000}"/>
    <cellStyle name="Normal 2 11 4" xfId="17104" xr:uid="{00000000-0005-0000-0000-0000C0420000}"/>
    <cellStyle name="Normal 2 11 4 2" xfId="17105" xr:uid="{00000000-0005-0000-0000-0000C1420000}"/>
    <cellStyle name="Normal 2 11 5" xfId="17106" xr:uid="{00000000-0005-0000-0000-0000C2420000}"/>
    <cellStyle name="Normal 2 12" xfId="17107" xr:uid="{00000000-0005-0000-0000-0000C3420000}"/>
    <cellStyle name="Normal 2 12 2" xfId="17108" xr:uid="{00000000-0005-0000-0000-0000C4420000}"/>
    <cellStyle name="Normal 2 12 2 2" xfId="17109" xr:uid="{00000000-0005-0000-0000-0000C5420000}"/>
    <cellStyle name="Normal 2 12 3" xfId="17110" xr:uid="{00000000-0005-0000-0000-0000C6420000}"/>
    <cellStyle name="Normal 2 12 3 2" xfId="17111" xr:uid="{00000000-0005-0000-0000-0000C7420000}"/>
    <cellStyle name="Normal 2 12 4" xfId="17112" xr:uid="{00000000-0005-0000-0000-0000C8420000}"/>
    <cellStyle name="Normal 2 13" xfId="17113" xr:uid="{00000000-0005-0000-0000-0000C9420000}"/>
    <cellStyle name="Normal 2 13 2" xfId="17114" xr:uid="{00000000-0005-0000-0000-0000CA420000}"/>
    <cellStyle name="Normal 2 13 2 2" xfId="17115" xr:uid="{00000000-0005-0000-0000-0000CB420000}"/>
    <cellStyle name="Normal 2 13 3" xfId="17116" xr:uid="{00000000-0005-0000-0000-0000CC420000}"/>
    <cellStyle name="Normal 2 13 3 2" xfId="17117" xr:uid="{00000000-0005-0000-0000-0000CD420000}"/>
    <cellStyle name="Normal 2 13 4" xfId="17118" xr:uid="{00000000-0005-0000-0000-0000CE420000}"/>
    <cellStyle name="Normal 2 14" xfId="17119" xr:uid="{00000000-0005-0000-0000-0000CF420000}"/>
    <cellStyle name="Normal 2 14 2" xfId="17120" xr:uid="{00000000-0005-0000-0000-0000D0420000}"/>
    <cellStyle name="Normal 2 14 2 2" xfId="17121" xr:uid="{00000000-0005-0000-0000-0000D1420000}"/>
    <cellStyle name="Normal 2 14 3" xfId="17122" xr:uid="{00000000-0005-0000-0000-0000D2420000}"/>
    <cellStyle name="Normal 2 15" xfId="17123" xr:uid="{00000000-0005-0000-0000-0000D3420000}"/>
    <cellStyle name="Normal 2 15 2" xfId="17124" xr:uid="{00000000-0005-0000-0000-0000D4420000}"/>
    <cellStyle name="Normal 2 15 2 2" xfId="17125" xr:uid="{00000000-0005-0000-0000-0000D5420000}"/>
    <cellStyle name="Normal 2 15 3" xfId="17126" xr:uid="{00000000-0005-0000-0000-0000D6420000}"/>
    <cellStyle name="Normal 2 16" xfId="17127" xr:uid="{00000000-0005-0000-0000-0000D7420000}"/>
    <cellStyle name="Normal 2 16 2" xfId="17128" xr:uid="{00000000-0005-0000-0000-0000D8420000}"/>
    <cellStyle name="Normal 2 16 2 2" xfId="17129" xr:uid="{00000000-0005-0000-0000-0000D9420000}"/>
    <cellStyle name="Normal 2 16 3" xfId="17130" xr:uid="{00000000-0005-0000-0000-0000DA420000}"/>
    <cellStyle name="Normal 2 17" xfId="17131" xr:uid="{00000000-0005-0000-0000-0000DB420000}"/>
    <cellStyle name="Normal 2 17 2" xfId="17132" xr:uid="{00000000-0005-0000-0000-0000DC420000}"/>
    <cellStyle name="Normal 2 17 2 2" xfId="17133" xr:uid="{00000000-0005-0000-0000-0000DD420000}"/>
    <cellStyle name="Normal 2 17 3" xfId="17134" xr:uid="{00000000-0005-0000-0000-0000DE420000}"/>
    <cellStyle name="Normal 2 18" xfId="17135" xr:uid="{00000000-0005-0000-0000-0000DF420000}"/>
    <cellStyle name="Normal 2 18 2" xfId="17136" xr:uid="{00000000-0005-0000-0000-0000E0420000}"/>
    <cellStyle name="Normal 2 18 2 2" xfId="17137" xr:uid="{00000000-0005-0000-0000-0000E1420000}"/>
    <cellStyle name="Normal 2 18 3" xfId="17138" xr:uid="{00000000-0005-0000-0000-0000E2420000}"/>
    <cellStyle name="Normal 2 19" xfId="17139" xr:uid="{00000000-0005-0000-0000-0000E3420000}"/>
    <cellStyle name="Normal 2 19 2" xfId="17140" xr:uid="{00000000-0005-0000-0000-0000E4420000}"/>
    <cellStyle name="Normal 2 19 2 2" xfId="17141" xr:uid="{00000000-0005-0000-0000-0000E5420000}"/>
    <cellStyle name="Normal 2 19 3" xfId="17142" xr:uid="{00000000-0005-0000-0000-0000E6420000}"/>
    <cellStyle name="Normal 2 2" xfId="35" xr:uid="{00000000-0005-0000-0000-0000E7420000}"/>
    <cellStyle name="Normal 2 2 10" xfId="17143" xr:uid="{00000000-0005-0000-0000-0000E8420000}"/>
    <cellStyle name="Normal 2 2 10 2" xfId="17144" xr:uid="{00000000-0005-0000-0000-0000E9420000}"/>
    <cellStyle name="Normal 2 2 10 2 2" xfId="17145" xr:uid="{00000000-0005-0000-0000-0000EA420000}"/>
    <cellStyle name="Normal 2 2 10 3" xfId="17146" xr:uid="{00000000-0005-0000-0000-0000EB420000}"/>
    <cellStyle name="Normal 2 2 10 3 2" xfId="17147" xr:uid="{00000000-0005-0000-0000-0000EC420000}"/>
    <cellStyle name="Normal 2 2 10 4" xfId="17148" xr:uid="{00000000-0005-0000-0000-0000ED420000}"/>
    <cellStyle name="Normal 2 2 11" xfId="17149" xr:uid="{00000000-0005-0000-0000-0000EE420000}"/>
    <cellStyle name="Normal 2 2 11 2" xfId="17150" xr:uid="{00000000-0005-0000-0000-0000EF420000}"/>
    <cellStyle name="Normal 2 2 11 2 2" xfId="17151" xr:uid="{00000000-0005-0000-0000-0000F0420000}"/>
    <cellStyle name="Normal 2 2 11 3" xfId="17152" xr:uid="{00000000-0005-0000-0000-0000F1420000}"/>
    <cellStyle name="Normal 2 2 11 3 2" xfId="17153" xr:uid="{00000000-0005-0000-0000-0000F2420000}"/>
    <cellStyle name="Normal 2 2 11 4" xfId="17154" xr:uid="{00000000-0005-0000-0000-0000F3420000}"/>
    <cellStyle name="Normal 2 2 12" xfId="17155" xr:uid="{00000000-0005-0000-0000-0000F4420000}"/>
    <cellStyle name="Normal 2 2 12 2" xfId="17156" xr:uid="{00000000-0005-0000-0000-0000F5420000}"/>
    <cellStyle name="Normal 2 2 13" xfId="17157" xr:uid="{00000000-0005-0000-0000-0000F6420000}"/>
    <cellStyle name="Normal 2 2 13 2" xfId="17158" xr:uid="{00000000-0005-0000-0000-0000F7420000}"/>
    <cellStyle name="Normal 2 2 14" xfId="17159" xr:uid="{00000000-0005-0000-0000-0000F8420000}"/>
    <cellStyle name="Normal 2 2 2" xfId="17160" xr:uid="{00000000-0005-0000-0000-0000F9420000}"/>
    <cellStyle name="Normal 2 2 2 10" xfId="17161" xr:uid="{00000000-0005-0000-0000-0000FA420000}"/>
    <cellStyle name="Normal 2 2 2 10 2" xfId="17162" xr:uid="{00000000-0005-0000-0000-0000FB420000}"/>
    <cellStyle name="Normal 2 2 2 10 2 2" xfId="17163" xr:uid="{00000000-0005-0000-0000-0000FC420000}"/>
    <cellStyle name="Normal 2 2 2 10 3" xfId="17164" xr:uid="{00000000-0005-0000-0000-0000FD420000}"/>
    <cellStyle name="Normal 2 2 2 10 3 2" xfId="17165" xr:uid="{00000000-0005-0000-0000-0000FE420000}"/>
    <cellStyle name="Normal 2 2 2 10 4" xfId="17166" xr:uid="{00000000-0005-0000-0000-0000FF420000}"/>
    <cellStyle name="Normal 2 2 2 11" xfId="17167" xr:uid="{00000000-0005-0000-0000-000000430000}"/>
    <cellStyle name="Normal 2 2 2 11 2" xfId="17168" xr:uid="{00000000-0005-0000-0000-000001430000}"/>
    <cellStyle name="Normal 2 2 2 12" xfId="17169" xr:uid="{00000000-0005-0000-0000-000002430000}"/>
    <cellStyle name="Normal 2 2 2 12 2" xfId="17170" xr:uid="{00000000-0005-0000-0000-000003430000}"/>
    <cellStyle name="Normal 2 2 2 13" xfId="17171" xr:uid="{00000000-0005-0000-0000-000004430000}"/>
    <cellStyle name="Normal 2 2 2 2" xfId="17172" xr:uid="{00000000-0005-0000-0000-000005430000}"/>
    <cellStyle name="Normal 2 2 2 2 10" xfId="17173" xr:uid="{00000000-0005-0000-0000-000006430000}"/>
    <cellStyle name="Normal 2 2 2 2 10 2" xfId="17174" xr:uid="{00000000-0005-0000-0000-000007430000}"/>
    <cellStyle name="Normal 2 2 2 2 11" xfId="17175" xr:uid="{00000000-0005-0000-0000-000008430000}"/>
    <cellStyle name="Normal 2 2 2 2 11 2" xfId="17176" xr:uid="{00000000-0005-0000-0000-000009430000}"/>
    <cellStyle name="Normal 2 2 2 2 12" xfId="17177" xr:uid="{00000000-0005-0000-0000-00000A430000}"/>
    <cellStyle name="Normal 2 2 2 2 2" xfId="17178" xr:uid="{00000000-0005-0000-0000-00000B430000}"/>
    <cellStyle name="Normal 2 2 2 2 2 2" xfId="17179" xr:uid="{00000000-0005-0000-0000-00000C430000}"/>
    <cellStyle name="Normal 2 2 2 2 2 2 2" xfId="17180" xr:uid="{00000000-0005-0000-0000-00000D430000}"/>
    <cellStyle name="Normal 2 2 2 2 2 2 2 2" xfId="17181" xr:uid="{00000000-0005-0000-0000-00000E430000}"/>
    <cellStyle name="Normal 2 2 2 2 2 2 2 2 2" xfId="17182" xr:uid="{00000000-0005-0000-0000-00000F430000}"/>
    <cellStyle name="Normal 2 2 2 2 2 2 2 3" xfId="17183" xr:uid="{00000000-0005-0000-0000-000010430000}"/>
    <cellStyle name="Normal 2 2 2 2 2 2 2 3 2" xfId="17184" xr:uid="{00000000-0005-0000-0000-000011430000}"/>
    <cellStyle name="Normal 2 2 2 2 2 2 2 4" xfId="17185" xr:uid="{00000000-0005-0000-0000-000012430000}"/>
    <cellStyle name="Normal 2 2 2 2 2 2 3" xfId="17186" xr:uid="{00000000-0005-0000-0000-000013430000}"/>
    <cellStyle name="Normal 2 2 2 2 2 2 3 2" xfId="17187" xr:uid="{00000000-0005-0000-0000-000014430000}"/>
    <cellStyle name="Normal 2 2 2 2 2 2 4" xfId="17188" xr:uid="{00000000-0005-0000-0000-000015430000}"/>
    <cellStyle name="Normal 2 2 2 2 2 2 4 2" xfId="17189" xr:uid="{00000000-0005-0000-0000-000016430000}"/>
    <cellStyle name="Normal 2 2 2 2 2 2 5" xfId="17190" xr:uid="{00000000-0005-0000-0000-000017430000}"/>
    <cellStyle name="Normal 2 2 2 2 2 3" xfId="17191" xr:uid="{00000000-0005-0000-0000-000018430000}"/>
    <cellStyle name="Normal 2 2 2 2 2 3 2" xfId="17192" xr:uid="{00000000-0005-0000-0000-000019430000}"/>
    <cellStyle name="Normal 2 2 2 2 2 3 2 2" xfId="17193" xr:uid="{00000000-0005-0000-0000-00001A430000}"/>
    <cellStyle name="Normal 2 2 2 2 2 3 3" xfId="17194" xr:uid="{00000000-0005-0000-0000-00001B430000}"/>
    <cellStyle name="Normal 2 2 2 2 2 3 3 2" xfId="17195" xr:uid="{00000000-0005-0000-0000-00001C430000}"/>
    <cellStyle name="Normal 2 2 2 2 2 3 4" xfId="17196" xr:uid="{00000000-0005-0000-0000-00001D430000}"/>
    <cellStyle name="Normal 2 2 2 2 2 4" xfId="17197" xr:uid="{00000000-0005-0000-0000-00001E430000}"/>
    <cellStyle name="Normal 2 2 2 2 2 4 2" xfId="17198" xr:uid="{00000000-0005-0000-0000-00001F430000}"/>
    <cellStyle name="Normal 2 2 2 2 2 5" xfId="17199" xr:uid="{00000000-0005-0000-0000-000020430000}"/>
    <cellStyle name="Normal 2 2 2 2 2 5 2" xfId="17200" xr:uid="{00000000-0005-0000-0000-000021430000}"/>
    <cellStyle name="Normal 2 2 2 2 2 6" xfId="17201" xr:uid="{00000000-0005-0000-0000-000022430000}"/>
    <cellStyle name="Normal 2 2 2 2 3" xfId="17202" xr:uid="{00000000-0005-0000-0000-000023430000}"/>
    <cellStyle name="Normal 2 2 2 2 3 2" xfId="17203" xr:uid="{00000000-0005-0000-0000-000024430000}"/>
    <cellStyle name="Normal 2 2 2 2 3 2 2" xfId="17204" xr:uid="{00000000-0005-0000-0000-000025430000}"/>
    <cellStyle name="Normal 2 2 2 2 3 2 2 2" xfId="17205" xr:uid="{00000000-0005-0000-0000-000026430000}"/>
    <cellStyle name="Normal 2 2 2 2 3 2 2 2 2" xfId="17206" xr:uid="{00000000-0005-0000-0000-000027430000}"/>
    <cellStyle name="Normal 2 2 2 2 3 2 2 3" xfId="17207" xr:uid="{00000000-0005-0000-0000-000028430000}"/>
    <cellStyle name="Normal 2 2 2 2 3 2 2 3 2" xfId="17208" xr:uid="{00000000-0005-0000-0000-000029430000}"/>
    <cellStyle name="Normal 2 2 2 2 3 2 2 4" xfId="17209" xr:uid="{00000000-0005-0000-0000-00002A430000}"/>
    <cellStyle name="Normal 2 2 2 2 3 2 3" xfId="17210" xr:uid="{00000000-0005-0000-0000-00002B430000}"/>
    <cellStyle name="Normal 2 2 2 2 3 2 3 2" xfId="17211" xr:uid="{00000000-0005-0000-0000-00002C430000}"/>
    <cellStyle name="Normal 2 2 2 2 3 2 4" xfId="17212" xr:uid="{00000000-0005-0000-0000-00002D430000}"/>
    <cellStyle name="Normal 2 2 2 2 3 2 4 2" xfId="17213" xr:uid="{00000000-0005-0000-0000-00002E430000}"/>
    <cellStyle name="Normal 2 2 2 2 3 2 5" xfId="17214" xr:uid="{00000000-0005-0000-0000-00002F430000}"/>
    <cellStyle name="Normal 2 2 2 2 3 3" xfId="17215" xr:uid="{00000000-0005-0000-0000-000030430000}"/>
    <cellStyle name="Normal 2 2 2 2 3 3 2" xfId="17216" xr:uid="{00000000-0005-0000-0000-000031430000}"/>
    <cellStyle name="Normal 2 2 2 2 3 3 2 2" xfId="17217" xr:uid="{00000000-0005-0000-0000-000032430000}"/>
    <cellStyle name="Normal 2 2 2 2 3 3 3" xfId="17218" xr:uid="{00000000-0005-0000-0000-000033430000}"/>
    <cellStyle name="Normal 2 2 2 2 3 3 3 2" xfId="17219" xr:uid="{00000000-0005-0000-0000-000034430000}"/>
    <cellStyle name="Normal 2 2 2 2 3 3 4" xfId="17220" xr:uid="{00000000-0005-0000-0000-000035430000}"/>
    <cellStyle name="Normal 2 2 2 2 3 4" xfId="17221" xr:uid="{00000000-0005-0000-0000-000036430000}"/>
    <cellStyle name="Normal 2 2 2 2 3 4 2" xfId="17222" xr:uid="{00000000-0005-0000-0000-000037430000}"/>
    <cellStyle name="Normal 2 2 2 2 3 5" xfId="17223" xr:uid="{00000000-0005-0000-0000-000038430000}"/>
    <cellStyle name="Normal 2 2 2 2 3 5 2" xfId="17224" xr:uid="{00000000-0005-0000-0000-000039430000}"/>
    <cellStyle name="Normal 2 2 2 2 3 6" xfId="17225" xr:uid="{00000000-0005-0000-0000-00003A430000}"/>
    <cellStyle name="Normal 2 2 2 2 4" xfId="17226" xr:uid="{00000000-0005-0000-0000-00003B430000}"/>
    <cellStyle name="Normal 2 2 2 2 4 2" xfId="17227" xr:uid="{00000000-0005-0000-0000-00003C430000}"/>
    <cellStyle name="Normal 2 2 2 2 4 2 2" xfId="17228" xr:uid="{00000000-0005-0000-0000-00003D430000}"/>
    <cellStyle name="Normal 2 2 2 2 4 2 2 2" xfId="17229" xr:uid="{00000000-0005-0000-0000-00003E430000}"/>
    <cellStyle name="Normal 2 2 2 2 4 2 2 2 2" xfId="17230" xr:uid="{00000000-0005-0000-0000-00003F430000}"/>
    <cellStyle name="Normal 2 2 2 2 4 2 2 3" xfId="17231" xr:uid="{00000000-0005-0000-0000-000040430000}"/>
    <cellStyle name="Normal 2 2 2 2 4 2 2 3 2" xfId="17232" xr:uid="{00000000-0005-0000-0000-000041430000}"/>
    <cellStyle name="Normal 2 2 2 2 4 2 2 4" xfId="17233" xr:uid="{00000000-0005-0000-0000-000042430000}"/>
    <cellStyle name="Normal 2 2 2 2 4 2 3" xfId="17234" xr:uid="{00000000-0005-0000-0000-000043430000}"/>
    <cellStyle name="Normal 2 2 2 2 4 2 3 2" xfId="17235" xr:uid="{00000000-0005-0000-0000-000044430000}"/>
    <cellStyle name="Normal 2 2 2 2 4 2 4" xfId="17236" xr:uid="{00000000-0005-0000-0000-000045430000}"/>
    <cellStyle name="Normal 2 2 2 2 4 2 4 2" xfId="17237" xr:uid="{00000000-0005-0000-0000-000046430000}"/>
    <cellStyle name="Normal 2 2 2 2 4 2 5" xfId="17238" xr:uid="{00000000-0005-0000-0000-000047430000}"/>
    <cellStyle name="Normal 2 2 2 2 4 3" xfId="17239" xr:uid="{00000000-0005-0000-0000-000048430000}"/>
    <cellStyle name="Normal 2 2 2 2 4 3 2" xfId="17240" xr:uid="{00000000-0005-0000-0000-000049430000}"/>
    <cellStyle name="Normal 2 2 2 2 4 3 2 2" xfId="17241" xr:uid="{00000000-0005-0000-0000-00004A430000}"/>
    <cellStyle name="Normal 2 2 2 2 4 3 3" xfId="17242" xr:uid="{00000000-0005-0000-0000-00004B430000}"/>
    <cellStyle name="Normal 2 2 2 2 4 3 3 2" xfId="17243" xr:uid="{00000000-0005-0000-0000-00004C430000}"/>
    <cellStyle name="Normal 2 2 2 2 4 3 4" xfId="17244" xr:uid="{00000000-0005-0000-0000-00004D430000}"/>
    <cellStyle name="Normal 2 2 2 2 4 4" xfId="17245" xr:uid="{00000000-0005-0000-0000-00004E430000}"/>
    <cellStyle name="Normal 2 2 2 2 4 4 2" xfId="17246" xr:uid="{00000000-0005-0000-0000-00004F430000}"/>
    <cellStyle name="Normal 2 2 2 2 4 5" xfId="17247" xr:uid="{00000000-0005-0000-0000-000050430000}"/>
    <cellStyle name="Normal 2 2 2 2 4 5 2" xfId="17248" xr:uid="{00000000-0005-0000-0000-000051430000}"/>
    <cellStyle name="Normal 2 2 2 2 4 6" xfId="17249" xr:uid="{00000000-0005-0000-0000-000052430000}"/>
    <cellStyle name="Normal 2 2 2 2 5" xfId="17250" xr:uid="{00000000-0005-0000-0000-000053430000}"/>
    <cellStyle name="Normal 2 2 2 2 5 2" xfId="17251" xr:uid="{00000000-0005-0000-0000-000054430000}"/>
    <cellStyle name="Normal 2 2 2 2 5 2 2" xfId="17252" xr:uid="{00000000-0005-0000-0000-000055430000}"/>
    <cellStyle name="Normal 2 2 2 2 5 2 2 2" xfId="17253" xr:uid="{00000000-0005-0000-0000-000056430000}"/>
    <cellStyle name="Normal 2 2 2 2 5 2 2 2 2" xfId="17254" xr:uid="{00000000-0005-0000-0000-000057430000}"/>
    <cellStyle name="Normal 2 2 2 2 5 2 2 3" xfId="17255" xr:uid="{00000000-0005-0000-0000-000058430000}"/>
    <cellStyle name="Normal 2 2 2 2 5 2 2 3 2" xfId="17256" xr:uid="{00000000-0005-0000-0000-000059430000}"/>
    <cellStyle name="Normal 2 2 2 2 5 2 2 4" xfId="17257" xr:uid="{00000000-0005-0000-0000-00005A430000}"/>
    <cellStyle name="Normal 2 2 2 2 5 2 3" xfId="17258" xr:uid="{00000000-0005-0000-0000-00005B430000}"/>
    <cellStyle name="Normal 2 2 2 2 5 2 3 2" xfId="17259" xr:uid="{00000000-0005-0000-0000-00005C430000}"/>
    <cellStyle name="Normal 2 2 2 2 5 2 4" xfId="17260" xr:uid="{00000000-0005-0000-0000-00005D430000}"/>
    <cellStyle name="Normal 2 2 2 2 5 2 4 2" xfId="17261" xr:uid="{00000000-0005-0000-0000-00005E430000}"/>
    <cellStyle name="Normal 2 2 2 2 5 2 5" xfId="17262" xr:uid="{00000000-0005-0000-0000-00005F430000}"/>
    <cellStyle name="Normal 2 2 2 2 5 3" xfId="17263" xr:uid="{00000000-0005-0000-0000-000060430000}"/>
    <cellStyle name="Normal 2 2 2 2 5 3 2" xfId="17264" xr:uid="{00000000-0005-0000-0000-000061430000}"/>
    <cellStyle name="Normal 2 2 2 2 5 3 2 2" xfId="17265" xr:uid="{00000000-0005-0000-0000-000062430000}"/>
    <cellStyle name="Normal 2 2 2 2 5 3 3" xfId="17266" xr:uid="{00000000-0005-0000-0000-000063430000}"/>
    <cellStyle name="Normal 2 2 2 2 5 3 3 2" xfId="17267" xr:uid="{00000000-0005-0000-0000-000064430000}"/>
    <cellStyle name="Normal 2 2 2 2 5 3 4" xfId="17268" xr:uid="{00000000-0005-0000-0000-000065430000}"/>
    <cellStyle name="Normal 2 2 2 2 5 4" xfId="17269" xr:uid="{00000000-0005-0000-0000-000066430000}"/>
    <cellStyle name="Normal 2 2 2 2 5 4 2" xfId="17270" xr:uid="{00000000-0005-0000-0000-000067430000}"/>
    <cellStyle name="Normal 2 2 2 2 5 5" xfId="17271" xr:uid="{00000000-0005-0000-0000-000068430000}"/>
    <cellStyle name="Normal 2 2 2 2 5 5 2" xfId="17272" xr:uid="{00000000-0005-0000-0000-000069430000}"/>
    <cellStyle name="Normal 2 2 2 2 5 6" xfId="17273" xr:uid="{00000000-0005-0000-0000-00006A430000}"/>
    <cellStyle name="Normal 2 2 2 2 6" xfId="17274" xr:uid="{00000000-0005-0000-0000-00006B430000}"/>
    <cellStyle name="Normal 2 2 2 2 6 2" xfId="17275" xr:uid="{00000000-0005-0000-0000-00006C430000}"/>
    <cellStyle name="Normal 2 2 2 2 6 2 2" xfId="17276" xr:uid="{00000000-0005-0000-0000-00006D430000}"/>
    <cellStyle name="Normal 2 2 2 2 6 2 2 2" xfId="17277" xr:uid="{00000000-0005-0000-0000-00006E430000}"/>
    <cellStyle name="Normal 2 2 2 2 6 2 2 2 2" xfId="17278" xr:uid="{00000000-0005-0000-0000-00006F430000}"/>
    <cellStyle name="Normal 2 2 2 2 6 2 2 3" xfId="17279" xr:uid="{00000000-0005-0000-0000-000070430000}"/>
    <cellStyle name="Normal 2 2 2 2 6 2 2 3 2" xfId="17280" xr:uid="{00000000-0005-0000-0000-000071430000}"/>
    <cellStyle name="Normal 2 2 2 2 6 2 2 4" xfId="17281" xr:uid="{00000000-0005-0000-0000-000072430000}"/>
    <cellStyle name="Normal 2 2 2 2 6 2 3" xfId="17282" xr:uid="{00000000-0005-0000-0000-000073430000}"/>
    <cellStyle name="Normal 2 2 2 2 6 2 3 2" xfId="17283" xr:uid="{00000000-0005-0000-0000-000074430000}"/>
    <cellStyle name="Normal 2 2 2 2 6 2 4" xfId="17284" xr:uid="{00000000-0005-0000-0000-000075430000}"/>
    <cellStyle name="Normal 2 2 2 2 6 2 4 2" xfId="17285" xr:uid="{00000000-0005-0000-0000-000076430000}"/>
    <cellStyle name="Normal 2 2 2 2 6 2 5" xfId="17286" xr:uid="{00000000-0005-0000-0000-000077430000}"/>
    <cellStyle name="Normal 2 2 2 2 6 3" xfId="17287" xr:uid="{00000000-0005-0000-0000-000078430000}"/>
    <cellStyle name="Normal 2 2 2 2 6 3 2" xfId="17288" xr:uid="{00000000-0005-0000-0000-000079430000}"/>
    <cellStyle name="Normal 2 2 2 2 6 3 2 2" xfId="17289" xr:uid="{00000000-0005-0000-0000-00007A430000}"/>
    <cellStyle name="Normal 2 2 2 2 6 3 3" xfId="17290" xr:uid="{00000000-0005-0000-0000-00007B430000}"/>
    <cellStyle name="Normal 2 2 2 2 6 3 3 2" xfId="17291" xr:uid="{00000000-0005-0000-0000-00007C430000}"/>
    <cellStyle name="Normal 2 2 2 2 6 3 4" xfId="17292" xr:uid="{00000000-0005-0000-0000-00007D430000}"/>
    <cellStyle name="Normal 2 2 2 2 6 4" xfId="17293" xr:uid="{00000000-0005-0000-0000-00007E430000}"/>
    <cellStyle name="Normal 2 2 2 2 6 4 2" xfId="17294" xr:uid="{00000000-0005-0000-0000-00007F430000}"/>
    <cellStyle name="Normal 2 2 2 2 6 5" xfId="17295" xr:uid="{00000000-0005-0000-0000-000080430000}"/>
    <cellStyle name="Normal 2 2 2 2 6 5 2" xfId="17296" xr:uid="{00000000-0005-0000-0000-000081430000}"/>
    <cellStyle name="Normal 2 2 2 2 6 6" xfId="17297" xr:uid="{00000000-0005-0000-0000-000082430000}"/>
    <cellStyle name="Normal 2 2 2 2 7" xfId="17298" xr:uid="{00000000-0005-0000-0000-000083430000}"/>
    <cellStyle name="Normal 2 2 2 2 7 2" xfId="17299" xr:uid="{00000000-0005-0000-0000-000084430000}"/>
    <cellStyle name="Normal 2 2 2 2 7 2 2" xfId="17300" xr:uid="{00000000-0005-0000-0000-000085430000}"/>
    <cellStyle name="Normal 2 2 2 2 7 2 2 2" xfId="17301" xr:uid="{00000000-0005-0000-0000-000086430000}"/>
    <cellStyle name="Normal 2 2 2 2 7 2 3" xfId="17302" xr:uid="{00000000-0005-0000-0000-000087430000}"/>
    <cellStyle name="Normal 2 2 2 2 7 2 3 2" xfId="17303" xr:uid="{00000000-0005-0000-0000-000088430000}"/>
    <cellStyle name="Normal 2 2 2 2 7 2 4" xfId="17304" xr:uid="{00000000-0005-0000-0000-000089430000}"/>
    <cellStyle name="Normal 2 2 2 2 7 3" xfId="17305" xr:uid="{00000000-0005-0000-0000-00008A430000}"/>
    <cellStyle name="Normal 2 2 2 2 7 3 2" xfId="17306" xr:uid="{00000000-0005-0000-0000-00008B430000}"/>
    <cellStyle name="Normal 2 2 2 2 7 4" xfId="17307" xr:uid="{00000000-0005-0000-0000-00008C430000}"/>
    <cellStyle name="Normal 2 2 2 2 7 4 2" xfId="17308" xr:uid="{00000000-0005-0000-0000-00008D430000}"/>
    <cellStyle name="Normal 2 2 2 2 7 5" xfId="17309" xr:uid="{00000000-0005-0000-0000-00008E430000}"/>
    <cellStyle name="Normal 2 2 2 2 8" xfId="17310" xr:uid="{00000000-0005-0000-0000-00008F430000}"/>
    <cellStyle name="Normal 2 2 2 2 8 2" xfId="17311" xr:uid="{00000000-0005-0000-0000-000090430000}"/>
    <cellStyle name="Normal 2 2 2 2 8 2 2" xfId="17312" xr:uid="{00000000-0005-0000-0000-000091430000}"/>
    <cellStyle name="Normal 2 2 2 2 8 3" xfId="17313" xr:uid="{00000000-0005-0000-0000-000092430000}"/>
    <cellStyle name="Normal 2 2 2 2 8 3 2" xfId="17314" xr:uid="{00000000-0005-0000-0000-000093430000}"/>
    <cellStyle name="Normal 2 2 2 2 8 4" xfId="17315" xr:uid="{00000000-0005-0000-0000-000094430000}"/>
    <cellStyle name="Normal 2 2 2 2 9" xfId="17316" xr:uid="{00000000-0005-0000-0000-000095430000}"/>
    <cellStyle name="Normal 2 2 2 2 9 2" xfId="17317" xr:uid="{00000000-0005-0000-0000-000096430000}"/>
    <cellStyle name="Normal 2 2 2 2 9 2 2" xfId="17318" xr:uid="{00000000-0005-0000-0000-000097430000}"/>
    <cellStyle name="Normal 2 2 2 2 9 3" xfId="17319" xr:uid="{00000000-0005-0000-0000-000098430000}"/>
    <cellStyle name="Normal 2 2 2 2 9 3 2" xfId="17320" xr:uid="{00000000-0005-0000-0000-000099430000}"/>
    <cellStyle name="Normal 2 2 2 2 9 4" xfId="17321" xr:uid="{00000000-0005-0000-0000-00009A430000}"/>
    <cellStyle name="Normal 2 2 2 3" xfId="17322" xr:uid="{00000000-0005-0000-0000-00009B430000}"/>
    <cellStyle name="Normal 2 2 2 3 2" xfId="17323" xr:uid="{00000000-0005-0000-0000-00009C430000}"/>
    <cellStyle name="Normal 2 2 2 3 2 2" xfId="17324" xr:uid="{00000000-0005-0000-0000-00009D430000}"/>
    <cellStyle name="Normal 2 2 2 3 2 2 2" xfId="17325" xr:uid="{00000000-0005-0000-0000-00009E430000}"/>
    <cellStyle name="Normal 2 2 2 3 2 2 2 2" xfId="17326" xr:uid="{00000000-0005-0000-0000-00009F430000}"/>
    <cellStyle name="Normal 2 2 2 3 2 2 3" xfId="17327" xr:uid="{00000000-0005-0000-0000-0000A0430000}"/>
    <cellStyle name="Normal 2 2 2 3 2 2 3 2" xfId="17328" xr:uid="{00000000-0005-0000-0000-0000A1430000}"/>
    <cellStyle name="Normal 2 2 2 3 2 2 4" xfId="17329" xr:uid="{00000000-0005-0000-0000-0000A2430000}"/>
    <cellStyle name="Normal 2 2 2 3 2 3" xfId="17330" xr:uid="{00000000-0005-0000-0000-0000A3430000}"/>
    <cellStyle name="Normal 2 2 2 3 2 3 2" xfId="17331" xr:uid="{00000000-0005-0000-0000-0000A4430000}"/>
    <cellStyle name="Normal 2 2 2 3 2 4" xfId="17332" xr:uid="{00000000-0005-0000-0000-0000A5430000}"/>
    <cellStyle name="Normal 2 2 2 3 2 4 2" xfId="17333" xr:uid="{00000000-0005-0000-0000-0000A6430000}"/>
    <cellStyle name="Normal 2 2 2 3 2 5" xfId="17334" xr:uid="{00000000-0005-0000-0000-0000A7430000}"/>
    <cellStyle name="Normal 2 2 2 3 3" xfId="17335" xr:uid="{00000000-0005-0000-0000-0000A8430000}"/>
    <cellStyle name="Normal 2 2 2 3 3 2" xfId="17336" xr:uid="{00000000-0005-0000-0000-0000A9430000}"/>
    <cellStyle name="Normal 2 2 2 3 3 2 2" xfId="17337" xr:uid="{00000000-0005-0000-0000-0000AA430000}"/>
    <cellStyle name="Normal 2 2 2 3 3 3" xfId="17338" xr:uid="{00000000-0005-0000-0000-0000AB430000}"/>
    <cellStyle name="Normal 2 2 2 3 3 3 2" xfId="17339" xr:uid="{00000000-0005-0000-0000-0000AC430000}"/>
    <cellStyle name="Normal 2 2 2 3 3 4" xfId="17340" xr:uid="{00000000-0005-0000-0000-0000AD430000}"/>
    <cellStyle name="Normal 2 2 2 3 4" xfId="17341" xr:uid="{00000000-0005-0000-0000-0000AE430000}"/>
    <cellStyle name="Normal 2 2 2 3 4 2" xfId="17342" xr:uid="{00000000-0005-0000-0000-0000AF430000}"/>
    <cellStyle name="Normal 2 2 2 3 5" xfId="17343" xr:uid="{00000000-0005-0000-0000-0000B0430000}"/>
    <cellStyle name="Normal 2 2 2 3 5 2" xfId="17344" xr:uid="{00000000-0005-0000-0000-0000B1430000}"/>
    <cellStyle name="Normal 2 2 2 3 6" xfId="17345" xr:uid="{00000000-0005-0000-0000-0000B2430000}"/>
    <cellStyle name="Normal 2 2 2 4" xfId="17346" xr:uid="{00000000-0005-0000-0000-0000B3430000}"/>
    <cellStyle name="Normal 2 2 2 4 2" xfId="17347" xr:uid="{00000000-0005-0000-0000-0000B4430000}"/>
    <cellStyle name="Normal 2 2 2 4 2 2" xfId="17348" xr:uid="{00000000-0005-0000-0000-0000B5430000}"/>
    <cellStyle name="Normal 2 2 2 4 2 2 2" xfId="17349" xr:uid="{00000000-0005-0000-0000-0000B6430000}"/>
    <cellStyle name="Normal 2 2 2 4 2 2 2 2" xfId="17350" xr:uid="{00000000-0005-0000-0000-0000B7430000}"/>
    <cellStyle name="Normal 2 2 2 4 2 2 3" xfId="17351" xr:uid="{00000000-0005-0000-0000-0000B8430000}"/>
    <cellStyle name="Normal 2 2 2 4 2 2 3 2" xfId="17352" xr:uid="{00000000-0005-0000-0000-0000B9430000}"/>
    <cellStyle name="Normal 2 2 2 4 2 2 4" xfId="17353" xr:uid="{00000000-0005-0000-0000-0000BA430000}"/>
    <cellStyle name="Normal 2 2 2 4 2 3" xfId="17354" xr:uid="{00000000-0005-0000-0000-0000BB430000}"/>
    <cellStyle name="Normal 2 2 2 4 2 3 2" xfId="17355" xr:uid="{00000000-0005-0000-0000-0000BC430000}"/>
    <cellStyle name="Normal 2 2 2 4 2 4" xfId="17356" xr:uid="{00000000-0005-0000-0000-0000BD430000}"/>
    <cellStyle name="Normal 2 2 2 4 2 4 2" xfId="17357" xr:uid="{00000000-0005-0000-0000-0000BE430000}"/>
    <cellStyle name="Normal 2 2 2 4 2 5" xfId="17358" xr:uid="{00000000-0005-0000-0000-0000BF430000}"/>
    <cellStyle name="Normal 2 2 2 4 3" xfId="17359" xr:uid="{00000000-0005-0000-0000-0000C0430000}"/>
    <cellStyle name="Normal 2 2 2 4 3 2" xfId="17360" xr:uid="{00000000-0005-0000-0000-0000C1430000}"/>
    <cellStyle name="Normal 2 2 2 4 3 2 2" xfId="17361" xr:uid="{00000000-0005-0000-0000-0000C2430000}"/>
    <cellStyle name="Normal 2 2 2 4 3 3" xfId="17362" xr:uid="{00000000-0005-0000-0000-0000C3430000}"/>
    <cellStyle name="Normal 2 2 2 4 3 3 2" xfId="17363" xr:uid="{00000000-0005-0000-0000-0000C4430000}"/>
    <cellStyle name="Normal 2 2 2 4 3 4" xfId="17364" xr:uid="{00000000-0005-0000-0000-0000C5430000}"/>
    <cellStyle name="Normal 2 2 2 4 4" xfId="17365" xr:uid="{00000000-0005-0000-0000-0000C6430000}"/>
    <cellStyle name="Normal 2 2 2 4 4 2" xfId="17366" xr:uid="{00000000-0005-0000-0000-0000C7430000}"/>
    <cellStyle name="Normal 2 2 2 4 5" xfId="17367" xr:uid="{00000000-0005-0000-0000-0000C8430000}"/>
    <cellStyle name="Normal 2 2 2 4 5 2" xfId="17368" xr:uid="{00000000-0005-0000-0000-0000C9430000}"/>
    <cellStyle name="Normal 2 2 2 4 6" xfId="17369" xr:uid="{00000000-0005-0000-0000-0000CA430000}"/>
    <cellStyle name="Normal 2 2 2 5" xfId="17370" xr:uid="{00000000-0005-0000-0000-0000CB430000}"/>
    <cellStyle name="Normal 2 2 2 5 2" xfId="17371" xr:uid="{00000000-0005-0000-0000-0000CC430000}"/>
    <cellStyle name="Normal 2 2 2 5 2 2" xfId="17372" xr:uid="{00000000-0005-0000-0000-0000CD430000}"/>
    <cellStyle name="Normal 2 2 2 5 2 2 2" xfId="17373" xr:uid="{00000000-0005-0000-0000-0000CE430000}"/>
    <cellStyle name="Normal 2 2 2 5 2 2 2 2" xfId="17374" xr:uid="{00000000-0005-0000-0000-0000CF430000}"/>
    <cellStyle name="Normal 2 2 2 5 2 2 3" xfId="17375" xr:uid="{00000000-0005-0000-0000-0000D0430000}"/>
    <cellStyle name="Normal 2 2 2 5 2 2 3 2" xfId="17376" xr:uid="{00000000-0005-0000-0000-0000D1430000}"/>
    <cellStyle name="Normal 2 2 2 5 2 2 4" xfId="17377" xr:uid="{00000000-0005-0000-0000-0000D2430000}"/>
    <cellStyle name="Normal 2 2 2 5 2 3" xfId="17378" xr:uid="{00000000-0005-0000-0000-0000D3430000}"/>
    <cellStyle name="Normal 2 2 2 5 2 3 2" xfId="17379" xr:uid="{00000000-0005-0000-0000-0000D4430000}"/>
    <cellStyle name="Normal 2 2 2 5 2 4" xfId="17380" xr:uid="{00000000-0005-0000-0000-0000D5430000}"/>
    <cellStyle name="Normal 2 2 2 5 2 4 2" xfId="17381" xr:uid="{00000000-0005-0000-0000-0000D6430000}"/>
    <cellStyle name="Normal 2 2 2 5 2 5" xfId="17382" xr:uid="{00000000-0005-0000-0000-0000D7430000}"/>
    <cellStyle name="Normal 2 2 2 5 3" xfId="17383" xr:uid="{00000000-0005-0000-0000-0000D8430000}"/>
    <cellStyle name="Normal 2 2 2 5 3 2" xfId="17384" xr:uid="{00000000-0005-0000-0000-0000D9430000}"/>
    <cellStyle name="Normal 2 2 2 5 3 2 2" xfId="17385" xr:uid="{00000000-0005-0000-0000-0000DA430000}"/>
    <cellStyle name="Normal 2 2 2 5 3 3" xfId="17386" xr:uid="{00000000-0005-0000-0000-0000DB430000}"/>
    <cellStyle name="Normal 2 2 2 5 3 3 2" xfId="17387" xr:uid="{00000000-0005-0000-0000-0000DC430000}"/>
    <cellStyle name="Normal 2 2 2 5 3 4" xfId="17388" xr:uid="{00000000-0005-0000-0000-0000DD430000}"/>
    <cellStyle name="Normal 2 2 2 5 4" xfId="17389" xr:uid="{00000000-0005-0000-0000-0000DE430000}"/>
    <cellStyle name="Normal 2 2 2 5 4 2" xfId="17390" xr:uid="{00000000-0005-0000-0000-0000DF430000}"/>
    <cellStyle name="Normal 2 2 2 5 5" xfId="17391" xr:uid="{00000000-0005-0000-0000-0000E0430000}"/>
    <cellStyle name="Normal 2 2 2 5 5 2" xfId="17392" xr:uid="{00000000-0005-0000-0000-0000E1430000}"/>
    <cellStyle name="Normal 2 2 2 5 6" xfId="17393" xr:uid="{00000000-0005-0000-0000-0000E2430000}"/>
    <cellStyle name="Normal 2 2 2 6" xfId="17394" xr:uid="{00000000-0005-0000-0000-0000E3430000}"/>
    <cellStyle name="Normal 2 2 2 6 2" xfId="17395" xr:uid="{00000000-0005-0000-0000-0000E4430000}"/>
    <cellStyle name="Normal 2 2 2 6 2 2" xfId="17396" xr:uid="{00000000-0005-0000-0000-0000E5430000}"/>
    <cellStyle name="Normal 2 2 2 6 2 2 2" xfId="17397" xr:uid="{00000000-0005-0000-0000-0000E6430000}"/>
    <cellStyle name="Normal 2 2 2 6 2 2 2 2" xfId="17398" xr:uid="{00000000-0005-0000-0000-0000E7430000}"/>
    <cellStyle name="Normal 2 2 2 6 2 2 3" xfId="17399" xr:uid="{00000000-0005-0000-0000-0000E8430000}"/>
    <cellStyle name="Normal 2 2 2 6 2 2 3 2" xfId="17400" xr:uid="{00000000-0005-0000-0000-0000E9430000}"/>
    <cellStyle name="Normal 2 2 2 6 2 2 4" xfId="17401" xr:uid="{00000000-0005-0000-0000-0000EA430000}"/>
    <cellStyle name="Normal 2 2 2 6 2 3" xfId="17402" xr:uid="{00000000-0005-0000-0000-0000EB430000}"/>
    <cellStyle name="Normal 2 2 2 6 2 3 2" xfId="17403" xr:uid="{00000000-0005-0000-0000-0000EC430000}"/>
    <cellStyle name="Normal 2 2 2 6 2 4" xfId="17404" xr:uid="{00000000-0005-0000-0000-0000ED430000}"/>
    <cellStyle name="Normal 2 2 2 6 2 4 2" xfId="17405" xr:uid="{00000000-0005-0000-0000-0000EE430000}"/>
    <cellStyle name="Normal 2 2 2 6 2 5" xfId="17406" xr:uid="{00000000-0005-0000-0000-0000EF430000}"/>
    <cellStyle name="Normal 2 2 2 6 3" xfId="17407" xr:uid="{00000000-0005-0000-0000-0000F0430000}"/>
    <cellStyle name="Normal 2 2 2 6 3 2" xfId="17408" xr:uid="{00000000-0005-0000-0000-0000F1430000}"/>
    <cellStyle name="Normal 2 2 2 6 3 2 2" xfId="17409" xr:uid="{00000000-0005-0000-0000-0000F2430000}"/>
    <cellStyle name="Normal 2 2 2 6 3 3" xfId="17410" xr:uid="{00000000-0005-0000-0000-0000F3430000}"/>
    <cellStyle name="Normal 2 2 2 6 3 3 2" xfId="17411" xr:uid="{00000000-0005-0000-0000-0000F4430000}"/>
    <cellStyle name="Normal 2 2 2 6 3 4" xfId="17412" xr:uid="{00000000-0005-0000-0000-0000F5430000}"/>
    <cellStyle name="Normal 2 2 2 6 4" xfId="17413" xr:uid="{00000000-0005-0000-0000-0000F6430000}"/>
    <cellStyle name="Normal 2 2 2 6 4 2" xfId="17414" xr:uid="{00000000-0005-0000-0000-0000F7430000}"/>
    <cellStyle name="Normal 2 2 2 6 5" xfId="17415" xr:uid="{00000000-0005-0000-0000-0000F8430000}"/>
    <cellStyle name="Normal 2 2 2 6 5 2" xfId="17416" xr:uid="{00000000-0005-0000-0000-0000F9430000}"/>
    <cellStyle name="Normal 2 2 2 6 6" xfId="17417" xr:uid="{00000000-0005-0000-0000-0000FA430000}"/>
    <cellStyle name="Normal 2 2 2 7" xfId="17418" xr:uid="{00000000-0005-0000-0000-0000FB430000}"/>
    <cellStyle name="Normal 2 2 2 7 2" xfId="17419" xr:uid="{00000000-0005-0000-0000-0000FC430000}"/>
    <cellStyle name="Normal 2 2 2 7 2 2" xfId="17420" xr:uid="{00000000-0005-0000-0000-0000FD430000}"/>
    <cellStyle name="Normal 2 2 2 7 2 2 2" xfId="17421" xr:uid="{00000000-0005-0000-0000-0000FE430000}"/>
    <cellStyle name="Normal 2 2 2 7 2 2 2 2" xfId="17422" xr:uid="{00000000-0005-0000-0000-0000FF430000}"/>
    <cellStyle name="Normal 2 2 2 7 2 2 3" xfId="17423" xr:uid="{00000000-0005-0000-0000-000000440000}"/>
    <cellStyle name="Normal 2 2 2 7 2 2 3 2" xfId="17424" xr:uid="{00000000-0005-0000-0000-000001440000}"/>
    <cellStyle name="Normal 2 2 2 7 2 2 4" xfId="17425" xr:uid="{00000000-0005-0000-0000-000002440000}"/>
    <cellStyle name="Normal 2 2 2 7 2 3" xfId="17426" xr:uid="{00000000-0005-0000-0000-000003440000}"/>
    <cellStyle name="Normal 2 2 2 7 2 3 2" xfId="17427" xr:uid="{00000000-0005-0000-0000-000004440000}"/>
    <cellStyle name="Normal 2 2 2 7 2 4" xfId="17428" xr:uid="{00000000-0005-0000-0000-000005440000}"/>
    <cellStyle name="Normal 2 2 2 7 2 4 2" xfId="17429" xr:uid="{00000000-0005-0000-0000-000006440000}"/>
    <cellStyle name="Normal 2 2 2 7 2 5" xfId="17430" xr:uid="{00000000-0005-0000-0000-000007440000}"/>
    <cellStyle name="Normal 2 2 2 7 3" xfId="17431" xr:uid="{00000000-0005-0000-0000-000008440000}"/>
    <cellStyle name="Normal 2 2 2 7 3 2" xfId="17432" xr:uid="{00000000-0005-0000-0000-000009440000}"/>
    <cellStyle name="Normal 2 2 2 7 3 2 2" xfId="17433" xr:uid="{00000000-0005-0000-0000-00000A440000}"/>
    <cellStyle name="Normal 2 2 2 7 3 3" xfId="17434" xr:uid="{00000000-0005-0000-0000-00000B440000}"/>
    <cellStyle name="Normal 2 2 2 7 3 3 2" xfId="17435" xr:uid="{00000000-0005-0000-0000-00000C440000}"/>
    <cellStyle name="Normal 2 2 2 7 3 4" xfId="17436" xr:uid="{00000000-0005-0000-0000-00000D440000}"/>
    <cellStyle name="Normal 2 2 2 7 4" xfId="17437" xr:uid="{00000000-0005-0000-0000-00000E440000}"/>
    <cellStyle name="Normal 2 2 2 7 4 2" xfId="17438" xr:uid="{00000000-0005-0000-0000-00000F440000}"/>
    <cellStyle name="Normal 2 2 2 7 5" xfId="17439" xr:uid="{00000000-0005-0000-0000-000010440000}"/>
    <cellStyle name="Normal 2 2 2 7 5 2" xfId="17440" xr:uid="{00000000-0005-0000-0000-000011440000}"/>
    <cellStyle name="Normal 2 2 2 7 6" xfId="17441" xr:uid="{00000000-0005-0000-0000-000012440000}"/>
    <cellStyle name="Normal 2 2 2 8" xfId="17442" xr:uid="{00000000-0005-0000-0000-000013440000}"/>
    <cellStyle name="Normal 2 2 2 8 2" xfId="17443" xr:uid="{00000000-0005-0000-0000-000014440000}"/>
    <cellStyle name="Normal 2 2 2 8 2 2" xfId="17444" xr:uid="{00000000-0005-0000-0000-000015440000}"/>
    <cellStyle name="Normal 2 2 2 8 2 2 2" xfId="17445" xr:uid="{00000000-0005-0000-0000-000016440000}"/>
    <cellStyle name="Normal 2 2 2 8 2 3" xfId="17446" xr:uid="{00000000-0005-0000-0000-000017440000}"/>
    <cellStyle name="Normal 2 2 2 8 2 3 2" xfId="17447" xr:uid="{00000000-0005-0000-0000-000018440000}"/>
    <cellStyle name="Normal 2 2 2 8 2 4" xfId="17448" xr:uid="{00000000-0005-0000-0000-000019440000}"/>
    <cellStyle name="Normal 2 2 2 8 3" xfId="17449" xr:uid="{00000000-0005-0000-0000-00001A440000}"/>
    <cellStyle name="Normal 2 2 2 8 3 2" xfId="17450" xr:uid="{00000000-0005-0000-0000-00001B440000}"/>
    <cellStyle name="Normal 2 2 2 8 4" xfId="17451" xr:uid="{00000000-0005-0000-0000-00001C440000}"/>
    <cellStyle name="Normal 2 2 2 8 4 2" xfId="17452" xr:uid="{00000000-0005-0000-0000-00001D440000}"/>
    <cellStyle name="Normal 2 2 2 8 5" xfId="17453" xr:uid="{00000000-0005-0000-0000-00001E440000}"/>
    <cellStyle name="Normal 2 2 2 9" xfId="17454" xr:uid="{00000000-0005-0000-0000-00001F440000}"/>
    <cellStyle name="Normal 2 2 2 9 2" xfId="17455" xr:uid="{00000000-0005-0000-0000-000020440000}"/>
    <cellStyle name="Normal 2 2 2 9 2 2" xfId="17456" xr:uid="{00000000-0005-0000-0000-000021440000}"/>
    <cellStyle name="Normal 2 2 2 9 3" xfId="17457" xr:uid="{00000000-0005-0000-0000-000022440000}"/>
    <cellStyle name="Normal 2 2 2 9 3 2" xfId="17458" xr:uid="{00000000-0005-0000-0000-000023440000}"/>
    <cellStyle name="Normal 2 2 2 9 4" xfId="17459" xr:uid="{00000000-0005-0000-0000-000024440000}"/>
    <cellStyle name="Normal 2 2 3" xfId="17460" xr:uid="{00000000-0005-0000-0000-000025440000}"/>
    <cellStyle name="Normal 2 2 3 10" xfId="17461" xr:uid="{00000000-0005-0000-0000-000026440000}"/>
    <cellStyle name="Normal 2 2 3 10 2" xfId="17462" xr:uid="{00000000-0005-0000-0000-000027440000}"/>
    <cellStyle name="Normal 2 2 3 11" xfId="17463" xr:uid="{00000000-0005-0000-0000-000028440000}"/>
    <cellStyle name="Normal 2 2 3 11 2" xfId="17464" xr:uid="{00000000-0005-0000-0000-000029440000}"/>
    <cellStyle name="Normal 2 2 3 12" xfId="17465" xr:uid="{00000000-0005-0000-0000-00002A440000}"/>
    <cellStyle name="Normal 2 2 3 2" xfId="17466" xr:uid="{00000000-0005-0000-0000-00002B440000}"/>
    <cellStyle name="Normal 2 2 3 2 2" xfId="17467" xr:uid="{00000000-0005-0000-0000-00002C440000}"/>
    <cellStyle name="Normal 2 2 3 2 2 2" xfId="17468" xr:uid="{00000000-0005-0000-0000-00002D440000}"/>
    <cellStyle name="Normal 2 2 3 2 2 2 2" xfId="17469" xr:uid="{00000000-0005-0000-0000-00002E440000}"/>
    <cellStyle name="Normal 2 2 3 2 2 2 2 2" xfId="17470" xr:uid="{00000000-0005-0000-0000-00002F440000}"/>
    <cellStyle name="Normal 2 2 3 2 2 2 3" xfId="17471" xr:uid="{00000000-0005-0000-0000-000030440000}"/>
    <cellStyle name="Normal 2 2 3 2 2 2 3 2" xfId="17472" xr:uid="{00000000-0005-0000-0000-000031440000}"/>
    <cellStyle name="Normal 2 2 3 2 2 2 4" xfId="17473" xr:uid="{00000000-0005-0000-0000-000032440000}"/>
    <cellStyle name="Normal 2 2 3 2 2 3" xfId="17474" xr:uid="{00000000-0005-0000-0000-000033440000}"/>
    <cellStyle name="Normal 2 2 3 2 2 3 2" xfId="17475" xr:uid="{00000000-0005-0000-0000-000034440000}"/>
    <cellStyle name="Normal 2 2 3 2 2 4" xfId="17476" xr:uid="{00000000-0005-0000-0000-000035440000}"/>
    <cellStyle name="Normal 2 2 3 2 2 4 2" xfId="17477" xr:uid="{00000000-0005-0000-0000-000036440000}"/>
    <cellStyle name="Normal 2 2 3 2 2 5" xfId="17478" xr:uid="{00000000-0005-0000-0000-000037440000}"/>
    <cellStyle name="Normal 2 2 3 2 3" xfId="17479" xr:uid="{00000000-0005-0000-0000-000038440000}"/>
    <cellStyle name="Normal 2 2 3 2 3 2" xfId="17480" xr:uid="{00000000-0005-0000-0000-000039440000}"/>
    <cellStyle name="Normal 2 2 3 2 3 2 2" xfId="17481" xr:uid="{00000000-0005-0000-0000-00003A440000}"/>
    <cellStyle name="Normal 2 2 3 2 3 3" xfId="17482" xr:uid="{00000000-0005-0000-0000-00003B440000}"/>
    <cellStyle name="Normal 2 2 3 2 3 3 2" xfId="17483" xr:uid="{00000000-0005-0000-0000-00003C440000}"/>
    <cellStyle name="Normal 2 2 3 2 3 4" xfId="17484" xr:uid="{00000000-0005-0000-0000-00003D440000}"/>
    <cellStyle name="Normal 2 2 3 2 4" xfId="17485" xr:uid="{00000000-0005-0000-0000-00003E440000}"/>
    <cellStyle name="Normal 2 2 3 2 4 2" xfId="17486" xr:uid="{00000000-0005-0000-0000-00003F440000}"/>
    <cellStyle name="Normal 2 2 3 2 5" xfId="17487" xr:uid="{00000000-0005-0000-0000-000040440000}"/>
    <cellStyle name="Normal 2 2 3 2 5 2" xfId="17488" xr:uid="{00000000-0005-0000-0000-000041440000}"/>
    <cellStyle name="Normal 2 2 3 2 6" xfId="17489" xr:uid="{00000000-0005-0000-0000-000042440000}"/>
    <cellStyle name="Normal 2 2 3 3" xfId="17490" xr:uid="{00000000-0005-0000-0000-000043440000}"/>
    <cellStyle name="Normal 2 2 3 3 2" xfId="17491" xr:uid="{00000000-0005-0000-0000-000044440000}"/>
    <cellStyle name="Normal 2 2 3 3 2 2" xfId="17492" xr:uid="{00000000-0005-0000-0000-000045440000}"/>
    <cellStyle name="Normal 2 2 3 3 2 2 2" xfId="17493" xr:uid="{00000000-0005-0000-0000-000046440000}"/>
    <cellStyle name="Normal 2 2 3 3 2 2 2 2" xfId="17494" xr:uid="{00000000-0005-0000-0000-000047440000}"/>
    <cellStyle name="Normal 2 2 3 3 2 2 3" xfId="17495" xr:uid="{00000000-0005-0000-0000-000048440000}"/>
    <cellStyle name="Normal 2 2 3 3 2 2 3 2" xfId="17496" xr:uid="{00000000-0005-0000-0000-000049440000}"/>
    <cellStyle name="Normal 2 2 3 3 2 2 4" xfId="17497" xr:uid="{00000000-0005-0000-0000-00004A440000}"/>
    <cellStyle name="Normal 2 2 3 3 2 3" xfId="17498" xr:uid="{00000000-0005-0000-0000-00004B440000}"/>
    <cellStyle name="Normal 2 2 3 3 2 3 2" xfId="17499" xr:uid="{00000000-0005-0000-0000-00004C440000}"/>
    <cellStyle name="Normal 2 2 3 3 2 4" xfId="17500" xr:uid="{00000000-0005-0000-0000-00004D440000}"/>
    <cellStyle name="Normal 2 2 3 3 2 4 2" xfId="17501" xr:uid="{00000000-0005-0000-0000-00004E440000}"/>
    <cellStyle name="Normal 2 2 3 3 2 5" xfId="17502" xr:uid="{00000000-0005-0000-0000-00004F440000}"/>
    <cellStyle name="Normal 2 2 3 3 3" xfId="17503" xr:uid="{00000000-0005-0000-0000-000050440000}"/>
    <cellStyle name="Normal 2 2 3 3 3 2" xfId="17504" xr:uid="{00000000-0005-0000-0000-000051440000}"/>
    <cellStyle name="Normal 2 2 3 3 3 2 2" xfId="17505" xr:uid="{00000000-0005-0000-0000-000052440000}"/>
    <cellStyle name="Normal 2 2 3 3 3 3" xfId="17506" xr:uid="{00000000-0005-0000-0000-000053440000}"/>
    <cellStyle name="Normal 2 2 3 3 3 3 2" xfId="17507" xr:uid="{00000000-0005-0000-0000-000054440000}"/>
    <cellStyle name="Normal 2 2 3 3 3 4" xfId="17508" xr:uid="{00000000-0005-0000-0000-000055440000}"/>
    <cellStyle name="Normal 2 2 3 3 4" xfId="17509" xr:uid="{00000000-0005-0000-0000-000056440000}"/>
    <cellStyle name="Normal 2 2 3 3 4 2" xfId="17510" xr:uid="{00000000-0005-0000-0000-000057440000}"/>
    <cellStyle name="Normal 2 2 3 3 5" xfId="17511" xr:uid="{00000000-0005-0000-0000-000058440000}"/>
    <cellStyle name="Normal 2 2 3 3 5 2" xfId="17512" xr:uid="{00000000-0005-0000-0000-000059440000}"/>
    <cellStyle name="Normal 2 2 3 3 6" xfId="17513" xr:uid="{00000000-0005-0000-0000-00005A440000}"/>
    <cellStyle name="Normal 2 2 3 4" xfId="17514" xr:uid="{00000000-0005-0000-0000-00005B440000}"/>
    <cellStyle name="Normal 2 2 3 4 2" xfId="17515" xr:uid="{00000000-0005-0000-0000-00005C440000}"/>
    <cellStyle name="Normal 2 2 3 4 2 2" xfId="17516" xr:uid="{00000000-0005-0000-0000-00005D440000}"/>
    <cellStyle name="Normal 2 2 3 4 2 2 2" xfId="17517" xr:uid="{00000000-0005-0000-0000-00005E440000}"/>
    <cellStyle name="Normal 2 2 3 4 2 2 2 2" xfId="17518" xr:uid="{00000000-0005-0000-0000-00005F440000}"/>
    <cellStyle name="Normal 2 2 3 4 2 2 3" xfId="17519" xr:uid="{00000000-0005-0000-0000-000060440000}"/>
    <cellStyle name="Normal 2 2 3 4 2 2 3 2" xfId="17520" xr:uid="{00000000-0005-0000-0000-000061440000}"/>
    <cellStyle name="Normal 2 2 3 4 2 2 4" xfId="17521" xr:uid="{00000000-0005-0000-0000-000062440000}"/>
    <cellStyle name="Normal 2 2 3 4 2 3" xfId="17522" xr:uid="{00000000-0005-0000-0000-000063440000}"/>
    <cellStyle name="Normal 2 2 3 4 2 3 2" xfId="17523" xr:uid="{00000000-0005-0000-0000-000064440000}"/>
    <cellStyle name="Normal 2 2 3 4 2 4" xfId="17524" xr:uid="{00000000-0005-0000-0000-000065440000}"/>
    <cellStyle name="Normal 2 2 3 4 2 4 2" xfId="17525" xr:uid="{00000000-0005-0000-0000-000066440000}"/>
    <cellStyle name="Normal 2 2 3 4 2 5" xfId="17526" xr:uid="{00000000-0005-0000-0000-000067440000}"/>
    <cellStyle name="Normal 2 2 3 4 3" xfId="17527" xr:uid="{00000000-0005-0000-0000-000068440000}"/>
    <cellStyle name="Normal 2 2 3 4 3 2" xfId="17528" xr:uid="{00000000-0005-0000-0000-000069440000}"/>
    <cellStyle name="Normal 2 2 3 4 3 2 2" xfId="17529" xr:uid="{00000000-0005-0000-0000-00006A440000}"/>
    <cellStyle name="Normal 2 2 3 4 3 3" xfId="17530" xr:uid="{00000000-0005-0000-0000-00006B440000}"/>
    <cellStyle name="Normal 2 2 3 4 3 3 2" xfId="17531" xr:uid="{00000000-0005-0000-0000-00006C440000}"/>
    <cellStyle name="Normal 2 2 3 4 3 4" xfId="17532" xr:uid="{00000000-0005-0000-0000-00006D440000}"/>
    <cellStyle name="Normal 2 2 3 4 4" xfId="17533" xr:uid="{00000000-0005-0000-0000-00006E440000}"/>
    <cellStyle name="Normal 2 2 3 4 4 2" xfId="17534" xr:uid="{00000000-0005-0000-0000-00006F440000}"/>
    <cellStyle name="Normal 2 2 3 4 5" xfId="17535" xr:uid="{00000000-0005-0000-0000-000070440000}"/>
    <cellStyle name="Normal 2 2 3 4 5 2" xfId="17536" xr:uid="{00000000-0005-0000-0000-000071440000}"/>
    <cellStyle name="Normal 2 2 3 4 6" xfId="17537" xr:uid="{00000000-0005-0000-0000-000072440000}"/>
    <cellStyle name="Normal 2 2 3 5" xfId="17538" xr:uid="{00000000-0005-0000-0000-000073440000}"/>
    <cellStyle name="Normal 2 2 3 5 2" xfId="17539" xr:uid="{00000000-0005-0000-0000-000074440000}"/>
    <cellStyle name="Normal 2 2 3 5 2 2" xfId="17540" xr:uid="{00000000-0005-0000-0000-000075440000}"/>
    <cellStyle name="Normal 2 2 3 5 2 2 2" xfId="17541" xr:uid="{00000000-0005-0000-0000-000076440000}"/>
    <cellStyle name="Normal 2 2 3 5 2 2 2 2" xfId="17542" xr:uid="{00000000-0005-0000-0000-000077440000}"/>
    <cellStyle name="Normal 2 2 3 5 2 2 3" xfId="17543" xr:uid="{00000000-0005-0000-0000-000078440000}"/>
    <cellStyle name="Normal 2 2 3 5 2 2 3 2" xfId="17544" xr:uid="{00000000-0005-0000-0000-000079440000}"/>
    <cellStyle name="Normal 2 2 3 5 2 2 4" xfId="17545" xr:uid="{00000000-0005-0000-0000-00007A440000}"/>
    <cellStyle name="Normal 2 2 3 5 2 3" xfId="17546" xr:uid="{00000000-0005-0000-0000-00007B440000}"/>
    <cellStyle name="Normal 2 2 3 5 2 3 2" xfId="17547" xr:uid="{00000000-0005-0000-0000-00007C440000}"/>
    <cellStyle name="Normal 2 2 3 5 2 4" xfId="17548" xr:uid="{00000000-0005-0000-0000-00007D440000}"/>
    <cellStyle name="Normal 2 2 3 5 2 4 2" xfId="17549" xr:uid="{00000000-0005-0000-0000-00007E440000}"/>
    <cellStyle name="Normal 2 2 3 5 2 5" xfId="17550" xr:uid="{00000000-0005-0000-0000-00007F440000}"/>
    <cellStyle name="Normal 2 2 3 5 3" xfId="17551" xr:uid="{00000000-0005-0000-0000-000080440000}"/>
    <cellStyle name="Normal 2 2 3 5 3 2" xfId="17552" xr:uid="{00000000-0005-0000-0000-000081440000}"/>
    <cellStyle name="Normal 2 2 3 5 3 2 2" xfId="17553" xr:uid="{00000000-0005-0000-0000-000082440000}"/>
    <cellStyle name="Normal 2 2 3 5 3 3" xfId="17554" xr:uid="{00000000-0005-0000-0000-000083440000}"/>
    <cellStyle name="Normal 2 2 3 5 3 3 2" xfId="17555" xr:uid="{00000000-0005-0000-0000-000084440000}"/>
    <cellStyle name="Normal 2 2 3 5 3 4" xfId="17556" xr:uid="{00000000-0005-0000-0000-000085440000}"/>
    <cellStyle name="Normal 2 2 3 5 4" xfId="17557" xr:uid="{00000000-0005-0000-0000-000086440000}"/>
    <cellStyle name="Normal 2 2 3 5 4 2" xfId="17558" xr:uid="{00000000-0005-0000-0000-000087440000}"/>
    <cellStyle name="Normal 2 2 3 5 5" xfId="17559" xr:uid="{00000000-0005-0000-0000-000088440000}"/>
    <cellStyle name="Normal 2 2 3 5 5 2" xfId="17560" xr:uid="{00000000-0005-0000-0000-000089440000}"/>
    <cellStyle name="Normal 2 2 3 5 6" xfId="17561" xr:uid="{00000000-0005-0000-0000-00008A440000}"/>
    <cellStyle name="Normal 2 2 3 6" xfId="17562" xr:uid="{00000000-0005-0000-0000-00008B440000}"/>
    <cellStyle name="Normal 2 2 3 6 2" xfId="17563" xr:uid="{00000000-0005-0000-0000-00008C440000}"/>
    <cellStyle name="Normal 2 2 3 6 2 2" xfId="17564" xr:uid="{00000000-0005-0000-0000-00008D440000}"/>
    <cellStyle name="Normal 2 2 3 6 2 2 2" xfId="17565" xr:uid="{00000000-0005-0000-0000-00008E440000}"/>
    <cellStyle name="Normal 2 2 3 6 2 2 2 2" xfId="17566" xr:uid="{00000000-0005-0000-0000-00008F440000}"/>
    <cellStyle name="Normal 2 2 3 6 2 2 3" xfId="17567" xr:uid="{00000000-0005-0000-0000-000090440000}"/>
    <cellStyle name="Normal 2 2 3 6 2 2 3 2" xfId="17568" xr:uid="{00000000-0005-0000-0000-000091440000}"/>
    <cellStyle name="Normal 2 2 3 6 2 2 4" xfId="17569" xr:uid="{00000000-0005-0000-0000-000092440000}"/>
    <cellStyle name="Normal 2 2 3 6 2 3" xfId="17570" xr:uid="{00000000-0005-0000-0000-000093440000}"/>
    <cellStyle name="Normal 2 2 3 6 2 3 2" xfId="17571" xr:uid="{00000000-0005-0000-0000-000094440000}"/>
    <cellStyle name="Normal 2 2 3 6 2 4" xfId="17572" xr:uid="{00000000-0005-0000-0000-000095440000}"/>
    <cellStyle name="Normal 2 2 3 6 2 4 2" xfId="17573" xr:uid="{00000000-0005-0000-0000-000096440000}"/>
    <cellStyle name="Normal 2 2 3 6 2 5" xfId="17574" xr:uid="{00000000-0005-0000-0000-000097440000}"/>
    <cellStyle name="Normal 2 2 3 6 3" xfId="17575" xr:uid="{00000000-0005-0000-0000-000098440000}"/>
    <cellStyle name="Normal 2 2 3 6 3 2" xfId="17576" xr:uid="{00000000-0005-0000-0000-000099440000}"/>
    <cellStyle name="Normal 2 2 3 6 3 2 2" xfId="17577" xr:uid="{00000000-0005-0000-0000-00009A440000}"/>
    <cellStyle name="Normal 2 2 3 6 3 3" xfId="17578" xr:uid="{00000000-0005-0000-0000-00009B440000}"/>
    <cellStyle name="Normal 2 2 3 6 3 3 2" xfId="17579" xr:uid="{00000000-0005-0000-0000-00009C440000}"/>
    <cellStyle name="Normal 2 2 3 6 3 4" xfId="17580" xr:uid="{00000000-0005-0000-0000-00009D440000}"/>
    <cellStyle name="Normal 2 2 3 6 4" xfId="17581" xr:uid="{00000000-0005-0000-0000-00009E440000}"/>
    <cellStyle name="Normal 2 2 3 6 4 2" xfId="17582" xr:uid="{00000000-0005-0000-0000-00009F440000}"/>
    <cellStyle name="Normal 2 2 3 6 5" xfId="17583" xr:uid="{00000000-0005-0000-0000-0000A0440000}"/>
    <cellStyle name="Normal 2 2 3 6 5 2" xfId="17584" xr:uid="{00000000-0005-0000-0000-0000A1440000}"/>
    <cellStyle name="Normal 2 2 3 6 6" xfId="17585" xr:uid="{00000000-0005-0000-0000-0000A2440000}"/>
    <cellStyle name="Normal 2 2 3 7" xfId="17586" xr:uid="{00000000-0005-0000-0000-0000A3440000}"/>
    <cellStyle name="Normal 2 2 3 7 2" xfId="17587" xr:uid="{00000000-0005-0000-0000-0000A4440000}"/>
    <cellStyle name="Normal 2 2 3 7 2 2" xfId="17588" xr:uid="{00000000-0005-0000-0000-0000A5440000}"/>
    <cellStyle name="Normal 2 2 3 7 2 2 2" xfId="17589" xr:uid="{00000000-0005-0000-0000-0000A6440000}"/>
    <cellStyle name="Normal 2 2 3 7 2 3" xfId="17590" xr:uid="{00000000-0005-0000-0000-0000A7440000}"/>
    <cellStyle name="Normal 2 2 3 7 2 3 2" xfId="17591" xr:uid="{00000000-0005-0000-0000-0000A8440000}"/>
    <cellStyle name="Normal 2 2 3 7 2 4" xfId="17592" xr:uid="{00000000-0005-0000-0000-0000A9440000}"/>
    <cellStyle name="Normal 2 2 3 7 3" xfId="17593" xr:uid="{00000000-0005-0000-0000-0000AA440000}"/>
    <cellStyle name="Normal 2 2 3 7 3 2" xfId="17594" xr:uid="{00000000-0005-0000-0000-0000AB440000}"/>
    <cellStyle name="Normal 2 2 3 7 4" xfId="17595" xr:uid="{00000000-0005-0000-0000-0000AC440000}"/>
    <cellStyle name="Normal 2 2 3 7 4 2" xfId="17596" xr:uid="{00000000-0005-0000-0000-0000AD440000}"/>
    <cellStyle name="Normal 2 2 3 7 5" xfId="17597" xr:uid="{00000000-0005-0000-0000-0000AE440000}"/>
    <cellStyle name="Normal 2 2 3 8" xfId="17598" xr:uid="{00000000-0005-0000-0000-0000AF440000}"/>
    <cellStyle name="Normal 2 2 3 8 2" xfId="17599" xr:uid="{00000000-0005-0000-0000-0000B0440000}"/>
    <cellStyle name="Normal 2 2 3 8 2 2" xfId="17600" xr:uid="{00000000-0005-0000-0000-0000B1440000}"/>
    <cellStyle name="Normal 2 2 3 8 3" xfId="17601" xr:uid="{00000000-0005-0000-0000-0000B2440000}"/>
    <cellStyle name="Normal 2 2 3 8 3 2" xfId="17602" xr:uid="{00000000-0005-0000-0000-0000B3440000}"/>
    <cellStyle name="Normal 2 2 3 8 4" xfId="17603" xr:uid="{00000000-0005-0000-0000-0000B4440000}"/>
    <cellStyle name="Normal 2 2 3 9" xfId="17604" xr:uid="{00000000-0005-0000-0000-0000B5440000}"/>
    <cellStyle name="Normal 2 2 3 9 2" xfId="17605" xr:uid="{00000000-0005-0000-0000-0000B6440000}"/>
    <cellStyle name="Normal 2 2 3 9 2 2" xfId="17606" xr:uid="{00000000-0005-0000-0000-0000B7440000}"/>
    <cellStyle name="Normal 2 2 3 9 3" xfId="17607" xr:uid="{00000000-0005-0000-0000-0000B8440000}"/>
    <cellStyle name="Normal 2 2 3 9 3 2" xfId="17608" xr:uid="{00000000-0005-0000-0000-0000B9440000}"/>
    <cellStyle name="Normal 2 2 3 9 4" xfId="17609" xr:uid="{00000000-0005-0000-0000-0000BA440000}"/>
    <cellStyle name="Normal 2 2 4" xfId="17610" xr:uid="{00000000-0005-0000-0000-0000BB440000}"/>
    <cellStyle name="Normal 2 2 4 2" xfId="17611" xr:uid="{00000000-0005-0000-0000-0000BC440000}"/>
    <cellStyle name="Normal 2 2 4 2 2" xfId="17612" xr:uid="{00000000-0005-0000-0000-0000BD440000}"/>
    <cellStyle name="Normal 2 2 4 2 2 2" xfId="17613" xr:uid="{00000000-0005-0000-0000-0000BE440000}"/>
    <cellStyle name="Normal 2 2 4 2 2 2 2" xfId="17614" xr:uid="{00000000-0005-0000-0000-0000BF440000}"/>
    <cellStyle name="Normal 2 2 4 2 2 3" xfId="17615" xr:uid="{00000000-0005-0000-0000-0000C0440000}"/>
    <cellStyle name="Normal 2 2 4 2 2 3 2" xfId="17616" xr:uid="{00000000-0005-0000-0000-0000C1440000}"/>
    <cellStyle name="Normal 2 2 4 2 2 4" xfId="17617" xr:uid="{00000000-0005-0000-0000-0000C2440000}"/>
    <cellStyle name="Normal 2 2 4 2 3" xfId="17618" xr:uid="{00000000-0005-0000-0000-0000C3440000}"/>
    <cellStyle name="Normal 2 2 4 2 3 2" xfId="17619" xr:uid="{00000000-0005-0000-0000-0000C4440000}"/>
    <cellStyle name="Normal 2 2 4 2 4" xfId="17620" xr:uid="{00000000-0005-0000-0000-0000C5440000}"/>
    <cellStyle name="Normal 2 2 4 2 4 2" xfId="17621" xr:uid="{00000000-0005-0000-0000-0000C6440000}"/>
    <cellStyle name="Normal 2 2 4 2 5" xfId="17622" xr:uid="{00000000-0005-0000-0000-0000C7440000}"/>
    <cellStyle name="Normal 2 2 4 3" xfId="17623" xr:uid="{00000000-0005-0000-0000-0000C8440000}"/>
    <cellStyle name="Normal 2 2 4 3 2" xfId="17624" xr:uid="{00000000-0005-0000-0000-0000C9440000}"/>
    <cellStyle name="Normal 2 2 4 3 2 2" xfId="17625" xr:uid="{00000000-0005-0000-0000-0000CA440000}"/>
    <cellStyle name="Normal 2 2 4 3 3" xfId="17626" xr:uid="{00000000-0005-0000-0000-0000CB440000}"/>
    <cellStyle name="Normal 2 2 4 3 3 2" xfId="17627" xr:uid="{00000000-0005-0000-0000-0000CC440000}"/>
    <cellStyle name="Normal 2 2 4 3 4" xfId="17628" xr:uid="{00000000-0005-0000-0000-0000CD440000}"/>
    <cellStyle name="Normal 2 2 4 4" xfId="17629" xr:uid="{00000000-0005-0000-0000-0000CE440000}"/>
    <cellStyle name="Normal 2 2 4 4 2" xfId="17630" xr:uid="{00000000-0005-0000-0000-0000CF440000}"/>
    <cellStyle name="Normal 2 2 4 5" xfId="17631" xr:uid="{00000000-0005-0000-0000-0000D0440000}"/>
    <cellStyle name="Normal 2 2 4 5 2" xfId="17632" xr:uid="{00000000-0005-0000-0000-0000D1440000}"/>
    <cellStyle name="Normal 2 2 4 6" xfId="17633" xr:uid="{00000000-0005-0000-0000-0000D2440000}"/>
    <cellStyle name="Normal 2 2 5" xfId="17634" xr:uid="{00000000-0005-0000-0000-0000D3440000}"/>
    <cellStyle name="Normal 2 2 5 2" xfId="17635" xr:uid="{00000000-0005-0000-0000-0000D4440000}"/>
    <cellStyle name="Normal 2 2 5 2 2" xfId="17636" xr:uid="{00000000-0005-0000-0000-0000D5440000}"/>
    <cellStyle name="Normal 2 2 5 2 2 2" xfId="17637" xr:uid="{00000000-0005-0000-0000-0000D6440000}"/>
    <cellStyle name="Normal 2 2 5 2 2 2 2" xfId="17638" xr:uid="{00000000-0005-0000-0000-0000D7440000}"/>
    <cellStyle name="Normal 2 2 5 2 2 3" xfId="17639" xr:uid="{00000000-0005-0000-0000-0000D8440000}"/>
    <cellStyle name="Normal 2 2 5 2 2 3 2" xfId="17640" xr:uid="{00000000-0005-0000-0000-0000D9440000}"/>
    <cellStyle name="Normal 2 2 5 2 2 4" xfId="17641" xr:uid="{00000000-0005-0000-0000-0000DA440000}"/>
    <cellStyle name="Normal 2 2 5 2 3" xfId="17642" xr:uid="{00000000-0005-0000-0000-0000DB440000}"/>
    <cellStyle name="Normal 2 2 5 2 3 2" xfId="17643" xr:uid="{00000000-0005-0000-0000-0000DC440000}"/>
    <cellStyle name="Normal 2 2 5 2 4" xfId="17644" xr:uid="{00000000-0005-0000-0000-0000DD440000}"/>
    <cellStyle name="Normal 2 2 5 2 4 2" xfId="17645" xr:uid="{00000000-0005-0000-0000-0000DE440000}"/>
    <cellStyle name="Normal 2 2 5 2 5" xfId="17646" xr:uid="{00000000-0005-0000-0000-0000DF440000}"/>
    <cellStyle name="Normal 2 2 5 3" xfId="17647" xr:uid="{00000000-0005-0000-0000-0000E0440000}"/>
    <cellStyle name="Normal 2 2 5 3 2" xfId="17648" xr:uid="{00000000-0005-0000-0000-0000E1440000}"/>
    <cellStyle name="Normal 2 2 5 3 2 2" xfId="17649" xr:uid="{00000000-0005-0000-0000-0000E2440000}"/>
    <cellStyle name="Normal 2 2 5 3 3" xfId="17650" xr:uid="{00000000-0005-0000-0000-0000E3440000}"/>
    <cellStyle name="Normal 2 2 5 3 3 2" xfId="17651" xr:uid="{00000000-0005-0000-0000-0000E4440000}"/>
    <cellStyle name="Normal 2 2 5 3 4" xfId="17652" xr:uid="{00000000-0005-0000-0000-0000E5440000}"/>
    <cellStyle name="Normal 2 2 5 4" xfId="17653" xr:uid="{00000000-0005-0000-0000-0000E6440000}"/>
    <cellStyle name="Normal 2 2 5 4 2" xfId="17654" xr:uid="{00000000-0005-0000-0000-0000E7440000}"/>
    <cellStyle name="Normal 2 2 5 5" xfId="17655" xr:uid="{00000000-0005-0000-0000-0000E8440000}"/>
    <cellStyle name="Normal 2 2 5 5 2" xfId="17656" xr:uid="{00000000-0005-0000-0000-0000E9440000}"/>
    <cellStyle name="Normal 2 2 5 6" xfId="17657" xr:uid="{00000000-0005-0000-0000-0000EA440000}"/>
    <cellStyle name="Normal 2 2 6" xfId="17658" xr:uid="{00000000-0005-0000-0000-0000EB440000}"/>
    <cellStyle name="Normal 2 2 6 2" xfId="17659" xr:uid="{00000000-0005-0000-0000-0000EC440000}"/>
    <cellStyle name="Normal 2 2 6 2 2" xfId="17660" xr:uid="{00000000-0005-0000-0000-0000ED440000}"/>
    <cellStyle name="Normal 2 2 6 2 2 2" xfId="17661" xr:uid="{00000000-0005-0000-0000-0000EE440000}"/>
    <cellStyle name="Normal 2 2 6 2 2 2 2" xfId="17662" xr:uid="{00000000-0005-0000-0000-0000EF440000}"/>
    <cellStyle name="Normal 2 2 6 2 2 3" xfId="17663" xr:uid="{00000000-0005-0000-0000-0000F0440000}"/>
    <cellStyle name="Normal 2 2 6 2 2 3 2" xfId="17664" xr:uid="{00000000-0005-0000-0000-0000F1440000}"/>
    <cellStyle name="Normal 2 2 6 2 2 4" xfId="17665" xr:uid="{00000000-0005-0000-0000-0000F2440000}"/>
    <cellStyle name="Normal 2 2 6 2 3" xfId="17666" xr:uid="{00000000-0005-0000-0000-0000F3440000}"/>
    <cellStyle name="Normal 2 2 6 2 3 2" xfId="17667" xr:uid="{00000000-0005-0000-0000-0000F4440000}"/>
    <cellStyle name="Normal 2 2 6 2 4" xfId="17668" xr:uid="{00000000-0005-0000-0000-0000F5440000}"/>
    <cellStyle name="Normal 2 2 6 2 4 2" xfId="17669" xr:uid="{00000000-0005-0000-0000-0000F6440000}"/>
    <cellStyle name="Normal 2 2 6 2 5" xfId="17670" xr:uid="{00000000-0005-0000-0000-0000F7440000}"/>
    <cellStyle name="Normal 2 2 6 3" xfId="17671" xr:uid="{00000000-0005-0000-0000-0000F8440000}"/>
    <cellStyle name="Normal 2 2 6 3 2" xfId="17672" xr:uid="{00000000-0005-0000-0000-0000F9440000}"/>
    <cellStyle name="Normal 2 2 6 3 2 2" xfId="17673" xr:uid="{00000000-0005-0000-0000-0000FA440000}"/>
    <cellStyle name="Normal 2 2 6 3 3" xfId="17674" xr:uid="{00000000-0005-0000-0000-0000FB440000}"/>
    <cellStyle name="Normal 2 2 6 3 3 2" xfId="17675" xr:uid="{00000000-0005-0000-0000-0000FC440000}"/>
    <cellStyle name="Normal 2 2 6 3 4" xfId="17676" xr:uid="{00000000-0005-0000-0000-0000FD440000}"/>
    <cellStyle name="Normal 2 2 6 4" xfId="17677" xr:uid="{00000000-0005-0000-0000-0000FE440000}"/>
    <cellStyle name="Normal 2 2 6 4 2" xfId="17678" xr:uid="{00000000-0005-0000-0000-0000FF440000}"/>
    <cellStyle name="Normal 2 2 6 5" xfId="17679" xr:uid="{00000000-0005-0000-0000-000000450000}"/>
    <cellStyle name="Normal 2 2 6 5 2" xfId="17680" xr:uid="{00000000-0005-0000-0000-000001450000}"/>
    <cellStyle name="Normal 2 2 6 6" xfId="17681" xr:uid="{00000000-0005-0000-0000-000002450000}"/>
    <cellStyle name="Normal 2 2 7" xfId="17682" xr:uid="{00000000-0005-0000-0000-000003450000}"/>
    <cellStyle name="Normal 2 2 7 2" xfId="17683" xr:uid="{00000000-0005-0000-0000-000004450000}"/>
    <cellStyle name="Normal 2 2 7 2 2" xfId="17684" xr:uid="{00000000-0005-0000-0000-000005450000}"/>
    <cellStyle name="Normal 2 2 7 2 2 2" xfId="17685" xr:uid="{00000000-0005-0000-0000-000006450000}"/>
    <cellStyle name="Normal 2 2 7 2 2 2 2" xfId="17686" xr:uid="{00000000-0005-0000-0000-000007450000}"/>
    <cellStyle name="Normal 2 2 7 2 2 3" xfId="17687" xr:uid="{00000000-0005-0000-0000-000008450000}"/>
    <cellStyle name="Normal 2 2 7 2 2 3 2" xfId="17688" xr:uid="{00000000-0005-0000-0000-000009450000}"/>
    <cellStyle name="Normal 2 2 7 2 2 4" xfId="17689" xr:uid="{00000000-0005-0000-0000-00000A450000}"/>
    <cellStyle name="Normal 2 2 7 2 3" xfId="17690" xr:uid="{00000000-0005-0000-0000-00000B450000}"/>
    <cellStyle name="Normal 2 2 7 2 3 2" xfId="17691" xr:uid="{00000000-0005-0000-0000-00000C450000}"/>
    <cellStyle name="Normal 2 2 7 2 4" xfId="17692" xr:uid="{00000000-0005-0000-0000-00000D450000}"/>
    <cellStyle name="Normal 2 2 7 2 4 2" xfId="17693" xr:uid="{00000000-0005-0000-0000-00000E450000}"/>
    <cellStyle name="Normal 2 2 7 2 5" xfId="17694" xr:uid="{00000000-0005-0000-0000-00000F450000}"/>
    <cellStyle name="Normal 2 2 7 3" xfId="17695" xr:uid="{00000000-0005-0000-0000-000010450000}"/>
    <cellStyle name="Normal 2 2 7 3 2" xfId="17696" xr:uid="{00000000-0005-0000-0000-000011450000}"/>
    <cellStyle name="Normal 2 2 7 3 2 2" xfId="17697" xr:uid="{00000000-0005-0000-0000-000012450000}"/>
    <cellStyle name="Normal 2 2 7 3 3" xfId="17698" xr:uid="{00000000-0005-0000-0000-000013450000}"/>
    <cellStyle name="Normal 2 2 7 3 3 2" xfId="17699" xr:uid="{00000000-0005-0000-0000-000014450000}"/>
    <cellStyle name="Normal 2 2 7 3 4" xfId="17700" xr:uid="{00000000-0005-0000-0000-000015450000}"/>
    <cellStyle name="Normal 2 2 7 4" xfId="17701" xr:uid="{00000000-0005-0000-0000-000016450000}"/>
    <cellStyle name="Normal 2 2 7 4 2" xfId="17702" xr:uid="{00000000-0005-0000-0000-000017450000}"/>
    <cellStyle name="Normal 2 2 7 5" xfId="17703" xr:uid="{00000000-0005-0000-0000-000018450000}"/>
    <cellStyle name="Normal 2 2 7 5 2" xfId="17704" xr:uid="{00000000-0005-0000-0000-000019450000}"/>
    <cellStyle name="Normal 2 2 7 6" xfId="17705" xr:uid="{00000000-0005-0000-0000-00001A450000}"/>
    <cellStyle name="Normal 2 2 8" xfId="17706" xr:uid="{00000000-0005-0000-0000-00001B450000}"/>
    <cellStyle name="Normal 2 2 8 2" xfId="17707" xr:uid="{00000000-0005-0000-0000-00001C450000}"/>
    <cellStyle name="Normal 2 2 8 2 2" xfId="17708" xr:uid="{00000000-0005-0000-0000-00001D450000}"/>
    <cellStyle name="Normal 2 2 8 2 2 2" xfId="17709" xr:uid="{00000000-0005-0000-0000-00001E450000}"/>
    <cellStyle name="Normal 2 2 8 2 2 2 2" xfId="17710" xr:uid="{00000000-0005-0000-0000-00001F450000}"/>
    <cellStyle name="Normal 2 2 8 2 2 3" xfId="17711" xr:uid="{00000000-0005-0000-0000-000020450000}"/>
    <cellStyle name="Normal 2 2 8 2 2 3 2" xfId="17712" xr:uid="{00000000-0005-0000-0000-000021450000}"/>
    <cellStyle name="Normal 2 2 8 2 2 4" xfId="17713" xr:uid="{00000000-0005-0000-0000-000022450000}"/>
    <cellStyle name="Normal 2 2 8 2 3" xfId="17714" xr:uid="{00000000-0005-0000-0000-000023450000}"/>
    <cellStyle name="Normal 2 2 8 2 3 2" xfId="17715" xr:uid="{00000000-0005-0000-0000-000024450000}"/>
    <cellStyle name="Normal 2 2 8 2 4" xfId="17716" xr:uid="{00000000-0005-0000-0000-000025450000}"/>
    <cellStyle name="Normal 2 2 8 2 4 2" xfId="17717" xr:uid="{00000000-0005-0000-0000-000026450000}"/>
    <cellStyle name="Normal 2 2 8 2 5" xfId="17718" xr:uid="{00000000-0005-0000-0000-000027450000}"/>
    <cellStyle name="Normal 2 2 8 3" xfId="17719" xr:uid="{00000000-0005-0000-0000-000028450000}"/>
    <cellStyle name="Normal 2 2 8 3 2" xfId="17720" xr:uid="{00000000-0005-0000-0000-000029450000}"/>
    <cellStyle name="Normal 2 2 8 3 2 2" xfId="17721" xr:uid="{00000000-0005-0000-0000-00002A450000}"/>
    <cellStyle name="Normal 2 2 8 3 3" xfId="17722" xr:uid="{00000000-0005-0000-0000-00002B450000}"/>
    <cellStyle name="Normal 2 2 8 3 3 2" xfId="17723" xr:uid="{00000000-0005-0000-0000-00002C450000}"/>
    <cellStyle name="Normal 2 2 8 3 4" xfId="17724" xr:uid="{00000000-0005-0000-0000-00002D450000}"/>
    <cellStyle name="Normal 2 2 8 4" xfId="17725" xr:uid="{00000000-0005-0000-0000-00002E450000}"/>
    <cellStyle name="Normal 2 2 8 4 2" xfId="17726" xr:uid="{00000000-0005-0000-0000-00002F450000}"/>
    <cellStyle name="Normal 2 2 8 5" xfId="17727" xr:uid="{00000000-0005-0000-0000-000030450000}"/>
    <cellStyle name="Normal 2 2 8 5 2" xfId="17728" xr:uid="{00000000-0005-0000-0000-000031450000}"/>
    <cellStyle name="Normal 2 2 8 6" xfId="17729" xr:uid="{00000000-0005-0000-0000-000032450000}"/>
    <cellStyle name="Normal 2 2 9" xfId="17730" xr:uid="{00000000-0005-0000-0000-000033450000}"/>
    <cellStyle name="Normal 2 2 9 2" xfId="17731" xr:uid="{00000000-0005-0000-0000-000034450000}"/>
    <cellStyle name="Normal 2 2 9 2 2" xfId="17732" xr:uid="{00000000-0005-0000-0000-000035450000}"/>
    <cellStyle name="Normal 2 2 9 2 2 2" xfId="17733" xr:uid="{00000000-0005-0000-0000-000036450000}"/>
    <cellStyle name="Normal 2 2 9 2 3" xfId="17734" xr:uid="{00000000-0005-0000-0000-000037450000}"/>
    <cellStyle name="Normal 2 2 9 2 3 2" xfId="17735" xr:uid="{00000000-0005-0000-0000-000038450000}"/>
    <cellStyle name="Normal 2 2 9 2 4" xfId="17736" xr:uid="{00000000-0005-0000-0000-000039450000}"/>
    <cellStyle name="Normal 2 2 9 3" xfId="17737" xr:uid="{00000000-0005-0000-0000-00003A450000}"/>
    <cellStyle name="Normal 2 2 9 3 2" xfId="17738" xr:uid="{00000000-0005-0000-0000-00003B450000}"/>
    <cellStyle name="Normal 2 2 9 4" xfId="17739" xr:uid="{00000000-0005-0000-0000-00003C450000}"/>
    <cellStyle name="Normal 2 2 9 4 2" xfId="17740" xr:uid="{00000000-0005-0000-0000-00003D450000}"/>
    <cellStyle name="Normal 2 2 9 5" xfId="17741" xr:uid="{00000000-0005-0000-0000-00003E450000}"/>
    <cellStyle name="Normal 2 2_wimax" xfId="17742" xr:uid="{00000000-0005-0000-0000-00003F450000}"/>
    <cellStyle name="Normal 2 20" xfId="17743" xr:uid="{00000000-0005-0000-0000-000040450000}"/>
    <cellStyle name="Normal 2 20 2" xfId="17744" xr:uid="{00000000-0005-0000-0000-000041450000}"/>
    <cellStyle name="Normal 2 20 2 2" xfId="17745" xr:uid="{00000000-0005-0000-0000-000042450000}"/>
    <cellStyle name="Normal 2 20 3" xfId="17746" xr:uid="{00000000-0005-0000-0000-000043450000}"/>
    <cellStyle name="Normal 2 21" xfId="17747" xr:uid="{00000000-0005-0000-0000-000044450000}"/>
    <cellStyle name="Normal 2 21 2" xfId="17748" xr:uid="{00000000-0005-0000-0000-000045450000}"/>
    <cellStyle name="Normal 2 21 2 2" xfId="17749" xr:uid="{00000000-0005-0000-0000-000046450000}"/>
    <cellStyle name="Normal 2 21 3" xfId="17750" xr:uid="{00000000-0005-0000-0000-000047450000}"/>
    <cellStyle name="Normal 2 22" xfId="17751" xr:uid="{00000000-0005-0000-0000-000048450000}"/>
    <cellStyle name="Normal 2 22 2" xfId="17752" xr:uid="{00000000-0005-0000-0000-000049450000}"/>
    <cellStyle name="Normal 2 22 2 2" xfId="17753" xr:uid="{00000000-0005-0000-0000-00004A450000}"/>
    <cellStyle name="Normal 2 22 3" xfId="17754" xr:uid="{00000000-0005-0000-0000-00004B450000}"/>
    <cellStyle name="Normal 2 22 3 2" xfId="17755" xr:uid="{00000000-0005-0000-0000-00004C450000}"/>
    <cellStyle name="Normal 2 22 4" xfId="17756" xr:uid="{00000000-0005-0000-0000-00004D450000}"/>
    <cellStyle name="Normal 2 22 4 2" xfId="17757" xr:uid="{00000000-0005-0000-0000-00004E450000}"/>
    <cellStyle name="Normal 2 22 5" xfId="17758" xr:uid="{00000000-0005-0000-0000-00004F450000}"/>
    <cellStyle name="Normal 2 22 5 2" xfId="17759" xr:uid="{00000000-0005-0000-0000-000050450000}"/>
    <cellStyle name="Normal 2 22 6" xfId="17760" xr:uid="{00000000-0005-0000-0000-000051450000}"/>
    <cellStyle name="Normal 2 23" xfId="17761" xr:uid="{00000000-0005-0000-0000-000052450000}"/>
    <cellStyle name="Normal 2 23 10" xfId="17762" xr:uid="{00000000-0005-0000-0000-000053450000}"/>
    <cellStyle name="Normal 2 23 2" xfId="17763" xr:uid="{00000000-0005-0000-0000-000054450000}"/>
    <cellStyle name="Normal 2 23 2 2" xfId="17764" xr:uid="{00000000-0005-0000-0000-000055450000}"/>
    <cellStyle name="Normal 2 23 3" xfId="17765" xr:uid="{00000000-0005-0000-0000-000056450000}"/>
    <cellStyle name="Normal 2 23 3 2" xfId="17766" xr:uid="{00000000-0005-0000-0000-000057450000}"/>
    <cellStyle name="Normal 2 23 4" xfId="17767" xr:uid="{00000000-0005-0000-0000-000058450000}"/>
    <cellStyle name="Normal 2 23 4 2" xfId="17768" xr:uid="{00000000-0005-0000-0000-000059450000}"/>
    <cellStyle name="Normal 2 23 4 2 2" xfId="17769" xr:uid="{00000000-0005-0000-0000-00005A450000}"/>
    <cellStyle name="Normal 2 23 4 3" xfId="17770" xr:uid="{00000000-0005-0000-0000-00005B450000}"/>
    <cellStyle name="Normal 2 23 5" xfId="17771" xr:uid="{00000000-0005-0000-0000-00005C450000}"/>
    <cellStyle name="Normal 2 23 5 2" xfId="17772" xr:uid="{00000000-0005-0000-0000-00005D450000}"/>
    <cellStyle name="Normal 2 23 6" xfId="17773" xr:uid="{00000000-0005-0000-0000-00005E450000}"/>
    <cellStyle name="Normal 2 23 6 2" xfId="17774" xr:uid="{00000000-0005-0000-0000-00005F450000}"/>
    <cellStyle name="Normal 2 23 7" xfId="17775" xr:uid="{00000000-0005-0000-0000-000060450000}"/>
    <cellStyle name="Normal 2 23 7 2" xfId="17776" xr:uid="{00000000-0005-0000-0000-000061450000}"/>
    <cellStyle name="Normal 2 23 8" xfId="17777" xr:uid="{00000000-0005-0000-0000-000062450000}"/>
    <cellStyle name="Normal 2 23 8 2" xfId="17778" xr:uid="{00000000-0005-0000-0000-000063450000}"/>
    <cellStyle name="Normal 2 23 9" xfId="17779" xr:uid="{00000000-0005-0000-0000-000064450000}"/>
    <cellStyle name="Normal 2 23 9 2" xfId="17780" xr:uid="{00000000-0005-0000-0000-000065450000}"/>
    <cellStyle name="Normal 2 24" xfId="17781" xr:uid="{00000000-0005-0000-0000-000066450000}"/>
    <cellStyle name="Normal 2 24 10" xfId="17782" xr:uid="{00000000-0005-0000-0000-000067450000}"/>
    <cellStyle name="Normal 2 24 10 2" xfId="17783" xr:uid="{00000000-0005-0000-0000-000068450000}"/>
    <cellStyle name="Normal 2 24 11" xfId="17784" xr:uid="{00000000-0005-0000-0000-000069450000}"/>
    <cellStyle name="Normal 2 24 11 2" xfId="17785" xr:uid="{00000000-0005-0000-0000-00006A450000}"/>
    <cellStyle name="Normal 2 24 12" xfId="17786" xr:uid="{00000000-0005-0000-0000-00006B450000}"/>
    <cellStyle name="Normal 2 24 12 2" xfId="17787" xr:uid="{00000000-0005-0000-0000-00006C450000}"/>
    <cellStyle name="Normal 2 24 13" xfId="17788" xr:uid="{00000000-0005-0000-0000-00006D450000}"/>
    <cellStyle name="Normal 2 24 13 2" xfId="17789" xr:uid="{00000000-0005-0000-0000-00006E450000}"/>
    <cellStyle name="Normal 2 24 14" xfId="17790" xr:uid="{00000000-0005-0000-0000-00006F450000}"/>
    <cellStyle name="Normal 2 24 14 2" xfId="17791" xr:uid="{00000000-0005-0000-0000-000070450000}"/>
    <cellStyle name="Normal 2 24 15" xfId="17792" xr:uid="{00000000-0005-0000-0000-000071450000}"/>
    <cellStyle name="Normal 2 24 15 2" xfId="17793" xr:uid="{00000000-0005-0000-0000-000072450000}"/>
    <cellStyle name="Normal 2 24 16" xfId="17794" xr:uid="{00000000-0005-0000-0000-000073450000}"/>
    <cellStyle name="Normal 2 24 16 2" xfId="17795" xr:uid="{00000000-0005-0000-0000-000074450000}"/>
    <cellStyle name="Normal 2 24 17" xfId="17796" xr:uid="{00000000-0005-0000-0000-000075450000}"/>
    <cellStyle name="Normal 2 24 17 2" xfId="17797" xr:uid="{00000000-0005-0000-0000-000076450000}"/>
    <cellStyle name="Normal 2 24 18" xfId="17798" xr:uid="{00000000-0005-0000-0000-000077450000}"/>
    <cellStyle name="Normal 2 24 18 2" xfId="17799" xr:uid="{00000000-0005-0000-0000-000078450000}"/>
    <cellStyle name="Normal 2 24 19" xfId="17800" xr:uid="{00000000-0005-0000-0000-000079450000}"/>
    <cellStyle name="Normal 2 24 19 2" xfId="17801" xr:uid="{00000000-0005-0000-0000-00007A450000}"/>
    <cellStyle name="Normal 2 24 2" xfId="17802" xr:uid="{00000000-0005-0000-0000-00007B450000}"/>
    <cellStyle name="Normal 2 24 2 2" xfId="17803" xr:uid="{00000000-0005-0000-0000-00007C450000}"/>
    <cellStyle name="Normal 2 24 2 2 2" xfId="17804" xr:uid="{00000000-0005-0000-0000-00007D450000}"/>
    <cellStyle name="Normal 2 24 2 3" xfId="17805" xr:uid="{00000000-0005-0000-0000-00007E450000}"/>
    <cellStyle name="Normal 2 24 20" xfId="17806" xr:uid="{00000000-0005-0000-0000-00007F450000}"/>
    <cellStyle name="Normal 2 24 20 2" xfId="17807" xr:uid="{00000000-0005-0000-0000-000080450000}"/>
    <cellStyle name="Normal 2 24 21" xfId="17808" xr:uid="{00000000-0005-0000-0000-000081450000}"/>
    <cellStyle name="Normal 2 24 3" xfId="17809" xr:uid="{00000000-0005-0000-0000-000082450000}"/>
    <cellStyle name="Normal 2 24 3 2" xfId="17810" xr:uid="{00000000-0005-0000-0000-000083450000}"/>
    <cellStyle name="Normal 2 24 4" xfId="17811" xr:uid="{00000000-0005-0000-0000-000084450000}"/>
    <cellStyle name="Normal 2 24 4 2" xfId="17812" xr:uid="{00000000-0005-0000-0000-000085450000}"/>
    <cellStyle name="Normal 2 24 5" xfId="17813" xr:uid="{00000000-0005-0000-0000-000086450000}"/>
    <cellStyle name="Normal 2 24 5 2" xfId="17814" xr:uid="{00000000-0005-0000-0000-000087450000}"/>
    <cellStyle name="Normal 2 24 6" xfId="17815" xr:uid="{00000000-0005-0000-0000-000088450000}"/>
    <cellStyle name="Normal 2 24 6 2" xfId="17816" xr:uid="{00000000-0005-0000-0000-000089450000}"/>
    <cellStyle name="Normal 2 24 7" xfId="17817" xr:uid="{00000000-0005-0000-0000-00008A450000}"/>
    <cellStyle name="Normal 2 24 7 2" xfId="17818" xr:uid="{00000000-0005-0000-0000-00008B450000}"/>
    <cellStyle name="Normal 2 24 8" xfId="17819" xr:uid="{00000000-0005-0000-0000-00008C450000}"/>
    <cellStyle name="Normal 2 24 8 2" xfId="17820" xr:uid="{00000000-0005-0000-0000-00008D450000}"/>
    <cellStyle name="Normal 2 24 9" xfId="17821" xr:uid="{00000000-0005-0000-0000-00008E450000}"/>
    <cellStyle name="Normal 2 24 9 2" xfId="17822" xr:uid="{00000000-0005-0000-0000-00008F450000}"/>
    <cellStyle name="Normal 2 25" xfId="17823" xr:uid="{00000000-0005-0000-0000-000090450000}"/>
    <cellStyle name="Normal 2 25 2" xfId="17824" xr:uid="{00000000-0005-0000-0000-000091450000}"/>
    <cellStyle name="Normal 2 26" xfId="17825" xr:uid="{00000000-0005-0000-0000-000092450000}"/>
    <cellStyle name="Normal 2 26 2" xfId="17826" xr:uid="{00000000-0005-0000-0000-000093450000}"/>
    <cellStyle name="Normal 2 27" xfId="17827" xr:uid="{00000000-0005-0000-0000-000094450000}"/>
    <cellStyle name="Normal 2 27 2" xfId="17828" xr:uid="{00000000-0005-0000-0000-000095450000}"/>
    <cellStyle name="Normal 2 28" xfId="17829" xr:uid="{00000000-0005-0000-0000-000096450000}"/>
    <cellStyle name="Normal 2 28 2" xfId="17830" xr:uid="{00000000-0005-0000-0000-000097450000}"/>
    <cellStyle name="Normal 2 29" xfId="17831" xr:uid="{00000000-0005-0000-0000-000098450000}"/>
    <cellStyle name="Normal 2 29 2" xfId="17832" xr:uid="{00000000-0005-0000-0000-000099450000}"/>
    <cellStyle name="Normal 2 3" xfId="17833" xr:uid="{00000000-0005-0000-0000-00009A450000}"/>
    <cellStyle name="Normal 2 3 10" xfId="17834" xr:uid="{00000000-0005-0000-0000-00009B450000}"/>
    <cellStyle name="Normal 2 3 10 2" xfId="17835" xr:uid="{00000000-0005-0000-0000-00009C450000}"/>
    <cellStyle name="Normal 2 3 10 2 2" xfId="17836" xr:uid="{00000000-0005-0000-0000-00009D450000}"/>
    <cellStyle name="Normal 2 3 10 3" xfId="17837" xr:uid="{00000000-0005-0000-0000-00009E450000}"/>
    <cellStyle name="Normal 2 3 10 3 2" xfId="17838" xr:uid="{00000000-0005-0000-0000-00009F450000}"/>
    <cellStyle name="Normal 2 3 10 4" xfId="17839" xr:uid="{00000000-0005-0000-0000-0000A0450000}"/>
    <cellStyle name="Normal 2 3 11" xfId="17840" xr:uid="{00000000-0005-0000-0000-0000A1450000}"/>
    <cellStyle name="Normal 2 3 11 2" xfId="17841" xr:uid="{00000000-0005-0000-0000-0000A2450000}"/>
    <cellStyle name="Normal 2 3 12" xfId="17842" xr:uid="{00000000-0005-0000-0000-0000A3450000}"/>
    <cellStyle name="Normal 2 3 12 2" xfId="17843" xr:uid="{00000000-0005-0000-0000-0000A4450000}"/>
    <cellStyle name="Normal 2 3 13" xfId="17844" xr:uid="{00000000-0005-0000-0000-0000A5450000}"/>
    <cellStyle name="Normal 2 3 2" xfId="17845" xr:uid="{00000000-0005-0000-0000-0000A6450000}"/>
    <cellStyle name="Normal 2 3 2 10" xfId="17846" xr:uid="{00000000-0005-0000-0000-0000A7450000}"/>
    <cellStyle name="Normal 2 3 2 10 2" xfId="17847" xr:uid="{00000000-0005-0000-0000-0000A8450000}"/>
    <cellStyle name="Normal 2 3 2 11" xfId="17848" xr:uid="{00000000-0005-0000-0000-0000A9450000}"/>
    <cellStyle name="Normal 2 3 2 11 2" xfId="17849" xr:uid="{00000000-0005-0000-0000-0000AA450000}"/>
    <cellStyle name="Normal 2 3 2 12" xfId="17850" xr:uid="{00000000-0005-0000-0000-0000AB450000}"/>
    <cellStyle name="Normal 2 3 2 2" xfId="17851" xr:uid="{00000000-0005-0000-0000-0000AC450000}"/>
    <cellStyle name="Normal 2 3 2 2 2" xfId="17852" xr:uid="{00000000-0005-0000-0000-0000AD450000}"/>
    <cellStyle name="Normal 2 3 2 2 2 2" xfId="17853" xr:uid="{00000000-0005-0000-0000-0000AE450000}"/>
    <cellStyle name="Normal 2 3 2 2 2 2 2" xfId="17854" xr:uid="{00000000-0005-0000-0000-0000AF450000}"/>
    <cellStyle name="Normal 2 3 2 2 2 2 2 2" xfId="17855" xr:uid="{00000000-0005-0000-0000-0000B0450000}"/>
    <cellStyle name="Normal 2 3 2 2 2 2 3" xfId="17856" xr:uid="{00000000-0005-0000-0000-0000B1450000}"/>
    <cellStyle name="Normal 2 3 2 2 2 2 3 2" xfId="17857" xr:uid="{00000000-0005-0000-0000-0000B2450000}"/>
    <cellStyle name="Normal 2 3 2 2 2 2 4" xfId="17858" xr:uid="{00000000-0005-0000-0000-0000B3450000}"/>
    <cellStyle name="Normal 2 3 2 2 2 3" xfId="17859" xr:uid="{00000000-0005-0000-0000-0000B4450000}"/>
    <cellStyle name="Normal 2 3 2 2 2 3 2" xfId="17860" xr:uid="{00000000-0005-0000-0000-0000B5450000}"/>
    <cellStyle name="Normal 2 3 2 2 2 4" xfId="17861" xr:uid="{00000000-0005-0000-0000-0000B6450000}"/>
    <cellStyle name="Normal 2 3 2 2 2 4 2" xfId="17862" xr:uid="{00000000-0005-0000-0000-0000B7450000}"/>
    <cellStyle name="Normal 2 3 2 2 2 5" xfId="17863" xr:uid="{00000000-0005-0000-0000-0000B8450000}"/>
    <cellStyle name="Normal 2 3 2 2 3" xfId="17864" xr:uid="{00000000-0005-0000-0000-0000B9450000}"/>
    <cellStyle name="Normal 2 3 2 2 3 2" xfId="17865" xr:uid="{00000000-0005-0000-0000-0000BA450000}"/>
    <cellStyle name="Normal 2 3 2 2 3 2 2" xfId="17866" xr:uid="{00000000-0005-0000-0000-0000BB450000}"/>
    <cellStyle name="Normal 2 3 2 2 3 3" xfId="17867" xr:uid="{00000000-0005-0000-0000-0000BC450000}"/>
    <cellStyle name="Normal 2 3 2 2 3 3 2" xfId="17868" xr:uid="{00000000-0005-0000-0000-0000BD450000}"/>
    <cellStyle name="Normal 2 3 2 2 3 4" xfId="17869" xr:uid="{00000000-0005-0000-0000-0000BE450000}"/>
    <cellStyle name="Normal 2 3 2 2 4" xfId="17870" xr:uid="{00000000-0005-0000-0000-0000BF450000}"/>
    <cellStyle name="Normal 2 3 2 2 4 2" xfId="17871" xr:uid="{00000000-0005-0000-0000-0000C0450000}"/>
    <cellStyle name="Normal 2 3 2 2 5" xfId="17872" xr:uid="{00000000-0005-0000-0000-0000C1450000}"/>
    <cellStyle name="Normal 2 3 2 2 5 2" xfId="17873" xr:uid="{00000000-0005-0000-0000-0000C2450000}"/>
    <cellStyle name="Normal 2 3 2 2 6" xfId="17874" xr:uid="{00000000-0005-0000-0000-0000C3450000}"/>
    <cellStyle name="Normal 2 3 2 3" xfId="17875" xr:uid="{00000000-0005-0000-0000-0000C4450000}"/>
    <cellStyle name="Normal 2 3 2 3 2" xfId="17876" xr:uid="{00000000-0005-0000-0000-0000C5450000}"/>
    <cellStyle name="Normal 2 3 2 3 2 2" xfId="17877" xr:uid="{00000000-0005-0000-0000-0000C6450000}"/>
    <cellStyle name="Normal 2 3 2 3 2 2 2" xfId="17878" xr:uid="{00000000-0005-0000-0000-0000C7450000}"/>
    <cellStyle name="Normal 2 3 2 3 2 2 2 2" xfId="17879" xr:uid="{00000000-0005-0000-0000-0000C8450000}"/>
    <cellStyle name="Normal 2 3 2 3 2 2 3" xfId="17880" xr:uid="{00000000-0005-0000-0000-0000C9450000}"/>
    <cellStyle name="Normal 2 3 2 3 2 2 3 2" xfId="17881" xr:uid="{00000000-0005-0000-0000-0000CA450000}"/>
    <cellStyle name="Normal 2 3 2 3 2 2 4" xfId="17882" xr:uid="{00000000-0005-0000-0000-0000CB450000}"/>
    <cellStyle name="Normal 2 3 2 3 2 3" xfId="17883" xr:uid="{00000000-0005-0000-0000-0000CC450000}"/>
    <cellStyle name="Normal 2 3 2 3 2 3 2" xfId="17884" xr:uid="{00000000-0005-0000-0000-0000CD450000}"/>
    <cellStyle name="Normal 2 3 2 3 2 4" xfId="17885" xr:uid="{00000000-0005-0000-0000-0000CE450000}"/>
    <cellStyle name="Normal 2 3 2 3 2 4 2" xfId="17886" xr:uid="{00000000-0005-0000-0000-0000CF450000}"/>
    <cellStyle name="Normal 2 3 2 3 2 5" xfId="17887" xr:uid="{00000000-0005-0000-0000-0000D0450000}"/>
    <cellStyle name="Normal 2 3 2 3 3" xfId="17888" xr:uid="{00000000-0005-0000-0000-0000D1450000}"/>
    <cellStyle name="Normal 2 3 2 3 3 2" xfId="17889" xr:uid="{00000000-0005-0000-0000-0000D2450000}"/>
    <cellStyle name="Normal 2 3 2 3 3 2 2" xfId="17890" xr:uid="{00000000-0005-0000-0000-0000D3450000}"/>
    <cellStyle name="Normal 2 3 2 3 3 3" xfId="17891" xr:uid="{00000000-0005-0000-0000-0000D4450000}"/>
    <cellStyle name="Normal 2 3 2 3 3 3 2" xfId="17892" xr:uid="{00000000-0005-0000-0000-0000D5450000}"/>
    <cellStyle name="Normal 2 3 2 3 3 4" xfId="17893" xr:uid="{00000000-0005-0000-0000-0000D6450000}"/>
    <cellStyle name="Normal 2 3 2 3 4" xfId="17894" xr:uid="{00000000-0005-0000-0000-0000D7450000}"/>
    <cellStyle name="Normal 2 3 2 3 4 2" xfId="17895" xr:uid="{00000000-0005-0000-0000-0000D8450000}"/>
    <cellStyle name="Normal 2 3 2 3 5" xfId="17896" xr:uid="{00000000-0005-0000-0000-0000D9450000}"/>
    <cellStyle name="Normal 2 3 2 3 5 2" xfId="17897" xr:uid="{00000000-0005-0000-0000-0000DA450000}"/>
    <cellStyle name="Normal 2 3 2 3 6" xfId="17898" xr:uid="{00000000-0005-0000-0000-0000DB450000}"/>
    <cellStyle name="Normal 2 3 2 4" xfId="17899" xr:uid="{00000000-0005-0000-0000-0000DC450000}"/>
    <cellStyle name="Normal 2 3 2 4 2" xfId="17900" xr:uid="{00000000-0005-0000-0000-0000DD450000}"/>
    <cellStyle name="Normal 2 3 2 4 2 2" xfId="17901" xr:uid="{00000000-0005-0000-0000-0000DE450000}"/>
    <cellStyle name="Normal 2 3 2 4 2 2 2" xfId="17902" xr:uid="{00000000-0005-0000-0000-0000DF450000}"/>
    <cellStyle name="Normal 2 3 2 4 2 2 2 2" xfId="17903" xr:uid="{00000000-0005-0000-0000-0000E0450000}"/>
    <cellStyle name="Normal 2 3 2 4 2 2 3" xfId="17904" xr:uid="{00000000-0005-0000-0000-0000E1450000}"/>
    <cellStyle name="Normal 2 3 2 4 2 2 3 2" xfId="17905" xr:uid="{00000000-0005-0000-0000-0000E2450000}"/>
    <cellStyle name="Normal 2 3 2 4 2 2 4" xfId="17906" xr:uid="{00000000-0005-0000-0000-0000E3450000}"/>
    <cellStyle name="Normal 2 3 2 4 2 3" xfId="17907" xr:uid="{00000000-0005-0000-0000-0000E4450000}"/>
    <cellStyle name="Normal 2 3 2 4 2 3 2" xfId="17908" xr:uid="{00000000-0005-0000-0000-0000E5450000}"/>
    <cellStyle name="Normal 2 3 2 4 2 4" xfId="17909" xr:uid="{00000000-0005-0000-0000-0000E6450000}"/>
    <cellStyle name="Normal 2 3 2 4 2 4 2" xfId="17910" xr:uid="{00000000-0005-0000-0000-0000E7450000}"/>
    <cellStyle name="Normal 2 3 2 4 2 5" xfId="17911" xr:uid="{00000000-0005-0000-0000-0000E8450000}"/>
    <cellStyle name="Normal 2 3 2 4 3" xfId="17912" xr:uid="{00000000-0005-0000-0000-0000E9450000}"/>
    <cellStyle name="Normal 2 3 2 4 3 2" xfId="17913" xr:uid="{00000000-0005-0000-0000-0000EA450000}"/>
    <cellStyle name="Normal 2 3 2 4 3 2 2" xfId="17914" xr:uid="{00000000-0005-0000-0000-0000EB450000}"/>
    <cellStyle name="Normal 2 3 2 4 3 3" xfId="17915" xr:uid="{00000000-0005-0000-0000-0000EC450000}"/>
    <cellStyle name="Normal 2 3 2 4 3 3 2" xfId="17916" xr:uid="{00000000-0005-0000-0000-0000ED450000}"/>
    <cellStyle name="Normal 2 3 2 4 3 4" xfId="17917" xr:uid="{00000000-0005-0000-0000-0000EE450000}"/>
    <cellStyle name="Normal 2 3 2 4 4" xfId="17918" xr:uid="{00000000-0005-0000-0000-0000EF450000}"/>
    <cellStyle name="Normal 2 3 2 4 4 2" xfId="17919" xr:uid="{00000000-0005-0000-0000-0000F0450000}"/>
    <cellStyle name="Normal 2 3 2 4 5" xfId="17920" xr:uid="{00000000-0005-0000-0000-0000F1450000}"/>
    <cellStyle name="Normal 2 3 2 4 5 2" xfId="17921" xr:uid="{00000000-0005-0000-0000-0000F2450000}"/>
    <cellStyle name="Normal 2 3 2 4 6" xfId="17922" xr:uid="{00000000-0005-0000-0000-0000F3450000}"/>
    <cellStyle name="Normal 2 3 2 5" xfId="17923" xr:uid="{00000000-0005-0000-0000-0000F4450000}"/>
    <cellStyle name="Normal 2 3 2 5 2" xfId="17924" xr:uid="{00000000-0005-0000-0000-0000F5450000}"/>
    <cellStyle name="Normal 2 3 2 5 2 2" xfId="17925" xr:uid="{00000000-0005-0000-0000-0000F6450000}"/>
    <cellStyle name="Normal 2 3 2 5 2 2 2" xfId="17926" xr:uid="{00000000-0005-0000-0000-0000F7450000}"/>
    <cellStyle name="Normal 2 3 2 5 2 2 2 2" xfId="17927" xr:uid="{00000000-0005-0000-0000-0000F8450000}"/>
    <cellStyle name="Normal 2 3 2 5 2 2 3" xfId="17928" xr:uid="{00000000-0005-0000-0000-0000F9450000}"/>
    <cellStyle name="Normal 2 3 2 5 2 2 3 2" xfId="17929" xr:uid="{00000000-0005-0000-0000-0000FA450000}"/>
    <cellStyle name="Normal 2 3 2 5 2 2 4" xfId="17930" xr:uid="{00000000-0005-0000-0000-0000FB450000}"/>
    <cellStyle name="Normal 2 3 2 5 2 3" xfId="17931" xr:uid="{00000000-0005-0000-0000-0000FC450000}"/>
    <cellStyle name="Normal 2 3 2 5 2 3 2" xfId="17932" xr:uid="{00000000-0005-0000-0000-0000FD450000}"/>
    <cellStyle name="Normal 2 3 2 5 2 4" xfId="17933" xr:uid="{00000000-0005-0000-0000-0000FE450000}"/>
    <cellStyle name="Normal 2 3 2 5 2 4 2" xfId="17934" xr:uid="{00000000-0005-0000-0000-0000FF450000}"/>
    <cellStyle name="Normal 2 3 2 5 2 5" xfId="17935" xr:uid="{00000000-0005-0000-0000-000000460000}"/>
    <cellStyle name="Normal 2 3 2 5 3" xfId="17936" xr:uid="{00000000-0005-0000-0000-000001460000}"/>
    <cellStyle name="Normal 2 3 2 5 3 2" xfId="17937" xr:uid="{00000000-0005-0000-0000-000002460000}"/>
    <cellStyle name="Normal 2 3 2 5 3 2 2" xfId="17938" xr:uid="{00000000-0005-0000-0000-000003460000}"/>
    <cellStyle name="Normal 2 3 2 5 3 3" xfId="17939" xr:uid="{00000000-0005-0000-0000-000004460000}"/>
    <cellStyle name="Normal 2 3 2 5 3 3 2" xfId="17940" xr:uid="{00000000-0005-0000-0000-000005460000}"/>
    <cellStyle name="Normal 2 3 2 5 3 4" xfId="17941" xr:uid="{00000000-0005-0000-0000-000006460000}"/>
    <cellStyle name="Normal 2 3 2 5 4" xfId="17942" xr:uid="{00000000-0005-0000-0000-000007460000}"/>
    <cellStyle name="Normal 2 3 2 5 4 2" xfId="17943" xr:uid="{00000000-0005-0000-0000-000008460000}"/>
    <cellStyle name="Normal 2 3 2 5 5" xfId="17944" xr:uid="{00000000-0005-0000-0000-000009460000}"/>
    <cellStyle name="Normal 2 3 2 5 5 2" xfId="17945" xr:uid="{00000000-0005-0000-0000-00000A460000}"/>
    <cellStyle name="Normal 2 3 2 5 6" xfId="17946" xr:uid="{00000000-0005-0000-0000-00000B460000}"/>
    <cellStyle name="Normal 2 3 2 6" xfId="17947" xr:uid="{00000000-0005-0000-0000-00000C460000}"/>
    <cellStyle name="Normal 2 3 2 6 2" xfId="17948" xr:uid="{00000000-0005-0000-0000-00000D460000}"/>
    <cellStyle name="Normal 2 3 2 6 2 2" xfId="17949" xr:uid="{00000000-0005-0000-0000-00000E460000}"/>
    <cellStyle name="Normal 2 3 2 6 2 2 2" xfId="17950" xr:uid="{00000000-0005-0000-0000-00000F460000}"/>
    <cellStyle name="Normal 2 3 2 6 2 2 2 2" xfId="17951" xr:uid="{00000000-0005-0000-0000-000010460000}"/>
    <cellStyle name="Normal 2 3 2 6 2 2 3" xfId="17952" xr:uid="{00000000-0005-0000-0000-000011460000}"/>
    <cellStyle name="Normal 2 3 2 6 2 2 3 2" xfId="17953" xr:uid="{00000000-0005-0000-0000-000012460000}"/>
    <cellStyle name="Normal 2 3 2 6 2 2 4" xfId="17954" xr:uid="{00000000-0005-0000-0000-000013460000}"/>
    <cellStyle name="Normal 2 3 2 6 2 3" xfId="17955" xr:uid="{00000000-0005-0000-0000-000014460000}"/>
    <cellStyle name="Normal 2 3 2 6 2 3 2" xfId="17956" xr:uid="{00000000-0005-0000-0000-000015460000}"/>
    <cellStyle name="Normal 2 3 2 6 2 4" xfId="17957" xr:uid="{00000000-0005-0000-0000-000016460000}"/>
    <cellStyle name="Normal 2 3 2 6 2 4 2" xfId="17958" xr:uid="{00000000-0005-0000-0000-000017460000}"/>
    <cellStyle name="Normal 2 3 2 6 2 5" xfId="17959" xr:uid="{00000000-0005-0000-0000-000018460000}"/>
    <cellStyle name="Normal 2 3 2 6 3" xfId="17960" xr:uid="{00000000-0005-0000-0000-000019460000}"/>
    <cellStyle name="Normal 2 3 2 6 3 2" xfId="17961" xr:uid="{00000000-0005-0000-0000-00001A460000}"/>
    <cellStyle name="Normal 2 3 2 6 3 2 2" xfId="17962" xr:uid="{00000000-0005-0000-0000-00001B460000}"/>
    <cellStyle name="Normal 2 3 2 6 3 3" xfId="17963" xr:uid="{00000000-0005-0000-0000-00001C460000}"/>
    <cellStyle name="Normal 2 3 2 6 3 3 2" xfId="17964" xr:uid="{00000000-0005-0000-0000-00001D460000}"/>
    <cellStyle name="Normal 2 3 2 6 3 4" xfId="17965" xr:uid="{00000000-0005-0000-0000-00001E460000}"/>
    <cellStyle name="Normal 2 3 2 6 4" xfId="17966" xr:uid="{00000000-0005-0000-0000-00001F460000}"/>
    <cellStyle name="Normal 2 3 2 6 4 2" xfId="17967" xr:uid="{00000000-0005-0000-0000-000020460000}"/>
    <cellStyle name="Normal 2 3 2 6 5" xfId="17968" xr:uid="{00000000-0005-0000-0000-000021460000}"/>
    <cellStyle name="Normal 2 3 2 6 5 2" xfId="17969" xr:uid="{00000000-0005-0000-0000-000022460000}"/>
    <cellStyle name="Normal 2 3 2 6 6" xfId="17970" xr:uid="{00000000-0005-0000-0000-000023460000}"/>
    <cellStyle name="Normal 2 3 2 7" xfId="17971" xr:uid="{00000000-0005-0000-0000-000024460000}"/>
    <cellStyle name="Normal 2 3 2 7 2" xfId="17972" xr:uid="{00000000-0005-0000-0000-000025460000}"/>
    <cellStyle name="Normal 2 3 2 7 2 2" xfId="17973" xr:uid="{00000000-0005-0000-0000-000026460000}"/>
    <cellStyle name="Normal 2 3 2 7 2 2 2" xfId="17974" xr:uid="{00000000-0005-0000-0000-000027460000}"/>
    <cellStyle name="Normal 2 3 2 7 2 3" xfId="17975" xr:uid="{00000000-0005-0000-0000-000028460000}"/>
    <cellStyle name="Normal 2 3 2 7 2 3 2" xfId="17976" xr:uid="{00000000-0005-0000-0000-000029460000}"/>
    <cellStyle name="Normal 2 3 2 7 2 4" xfId="17977" xr:uid="{00000000-0005-0000-0000-00002A460000}"/>
    <cellStyle name="Normal 2 3 2 7 3" xfId="17978" xr:uid="{00000000-0005-0000-0000-00002B460000}"/>
    <cellStyle name="Normal 2 3 2 7 3 2" xfId="17979" xr:uid="{00000000-0005-0000-0000-00002C460000}"/>
    <cellStyle name="Normal 2 3 2 7 4" xfId="17980" xr:uid="{00000000-0005-0000-0000-00002D460000}"/>
    <cellStyle name="Normal 2 3 2 7 4 2" xfId="17981" xr:uid="{00000000-0005-0000-0000-00002E460000}"/>
    <cellStyle name="Normal 2 3 2 7 5" xfId="17982" xr:uid="{00000000-0005-0000-0000-00002F460000}"/>
    <cellStyle name="Normal 2 3 2 8" xfId="17983" xr:uid="{00000000-0005-0000-0000-000030460000}"/>
    <cellStyle name="Normal 2 3 2 8 2" xfId="17984" xr:uid="{00000000-0005-0000-0000-000031460000}"/>
    <cellStyle name="Normal 2 3 2 8 2 2" xfId="17985" xr:uid="{00000000-0005-0000-0000-000032460000}"/>
    <cellStyle name="Normal 2 3 2 8 3" xfId="17986" xr:uid="{00000000-0005-0000-0000-000033460000}"/>
    <cellStyle name="Normal 2 3 2 8 3 2" xfId="17987" xr:uid="{00000000-0005-0000-0000-000034460000}"/>
    <cellStyle name="Normal 2 3 2 8 4" xfId="17988" xr:uid="{00000000-0005-0000-0000-000035460000}"/>
    <cellStyle name="Normal 2 3 2 9" xfId="17989" xr:uid="{00000000-0005-0000-0000-000036460000}"/>
    <cellStyle name="Normal 2 3 2 9 2" xfId="17990" xr:uid="{00000000-0005-0000-0000-000037460000}"/>
    <cellStyle name="Normal 2 3 2 9 2 2" xfId="17991" xr:uid="{00000000-0005-0000-0000-000038460000}"/>
    <cellStyle name="Normal 2 3 2 9 3" xfId="17992" xr:uid="{00000000-0005-0000-0000-000039460000}"/>
    <cellStyle name="Normal 2 3 2 9 3 2" xfId="17993" xr:uid="{00000000-0005-0000-0000-00003A460000}"/>
    <cellStyle name="Normal 2 3 2 9 4" xfId="17994" xr:uid="{00000000-0005-0000-0000-00003B460000}"/>
    <cellStyle name="Normal 2 3 3" xfId="17995" xr:uid="{00000000-0005-0000-0000-00003C460000}"/>
    <cellStyle name="Normal 2 3 3 2" xfId="17996" xr:uid="{00000000-0005-0000-0000-00003D460000}"/>
    <cellStyle name="Normal 2 3 3 2 2" xfId="17997" xr:uid="{00000000-0005-0000-0000-00003E460000}"/>
    <cellStyle name="Normal 2 3 3 2 2 2" xfId="17998" xr:uid="{00000000-0005-0000-0000-00003F460000}"/>
    <cellStyle name="Normal 2 3 3 2 2 2 2" xfId="17999" xr:uid="{00000000-0005-0000-0000-000040460000}"/>
    <cellStyle name="Normal 2 3 3 2 2 3" xfId="18000" xr:uid="{00000000-0005-0000-0000-000041460000}"/>
    <cellStyle name="Normal 2 3 3 2 2 3 2" xfId="18001" xr:uid="{00000000-0005-0000-0000-000042460000}"/>
    <cellStyle name="Normal 2 3 3 2 2 4" xfId="18002" xr:uid="{00000000-0005-0000-0000-000043460000}"/>
    <cellStyle name="Normal 2 3 3 2 3" xfId="18003" xr:uid="{00000000-0005-0000-0000-000044460000}"/>
    <cellStyle name="Normal 2 3 3 2 3 2" xfId="18004" xr:uid="{00000000-0005-0000-0000-000045460000}"/>
    <cellStyle name="Normal 2 3 3 2 4" xfId="18005" xr:uid="{00000000-0005-0000-0000-000046460000}"/>
    <cellStyle name="Normal 2 3 3 2 4 2" xfId="18006" xr:uid="{00000000-0005-0000-0000-000047460000}"/>
    <cellStyle name="Normal 2 3 3 2 5" xfId="18007" xr:uid="{00000000-0005-0000-0000-000048460000}"/>
    <cellStyle name="Normal 2 3 3 3" xfId="18008" xr:uid="{00000000-0005-0000-0000-000049460000}"/>
    <cellStyle name="Normal 2 3 3 3 2" xfId="18009" xr:uid="{00000000-0005-0000-0000-00004A460000}"/>
    <cellStyle name="Normal 2 3 3 3 2 2" xfId="18010" xr:uid="{00000000-0005-0000-0000-00004B460000}"/>
    <cellStyle name="Normal 2 3 3 3 3" xfId="18011" xr:uid="{00000000-0005-0000-0000-00004C460000}"/>
    <cellStyle name="Normal 2 3 3 3 3 2" xfId="18012" xr:uid="{00000000-0005-0000-0000-00004D460000}"/>
    <cellStyle name="Normal 2 3 3 3 4" xfId="18013" xr:uid="{00000000-0005-0000-0000-00004E460000}"/>
    <cellStyle name="Normal 2 3 3 4" xfId="18014" xr:uid="{00000000-0005-0000-0000-00004F460000}"/>
    <cellStyle name="Normal 2 3 3 4 2" xfId="18015" xr:uid="{00000000-0005-0000-0000-000050460000}"/>
    <cellStyle name="Normal 2 3 3 5" xfId="18016" xr:uid="{00000000-0005-0000-0000-000051460000}"/>
    <cellStyle name="Normal 2 3 3 5 2" xfId="18017" xr:uid="{00000000-0005-0000-0000-000052460000}"/>
    <cellStyle name="Normal 2 3 3 6" xfId="18018" xr:uid="{00000000-0005-0000-0000-000053460000}"/>
    <cellStyle name="Normal 2 3 4" xfId="18019" xr:uid="{00000000-0005-0000-0000-000054460000}"/>
    <cellStyle name="Normal 2 3 4 2" xfId="18020" xr:uid="{00000000-0005-0000-0000-000055460000}"/>
    <cellStyle name="Normal 2 3 4 2 2" xfId="18021" xr:uid="{00000000-0005-0000-0000-000056460000}"/>
    <cellStyle name="Normal 2 3 4 2 2 2" xfId="18022" xr:uid="{00000000-0005-0000-0000-000057460000}"/>
    <cellStyle name="Normal 2 3 4 2 2 2 2" xfId="18023" xr:uid="{00000000-0005-0000-0000-000058460000}"/>
    <cellStyle name="Normal 2 3 4 2 2 3" xfId="18024" xr:uid="{00000000-0005-0000-0000-000059460000}"/>
    <cellStyle name="Normal 2 3 4 2 2 3 2" xfId="18025" xr:uid="{00000000-0005-0000-0000-00005A460000}"/>
    <cellStyle name="Normal 2 3 4 2 2 4" xfId="18026" xr:uid="{00000000-0005-0000-0000-00005B460000}"/>
    <cellStyle name="Normal 2 3 4 2 3" xfId="18027" xr:uid="{00000000-0005-0000-0000-00005C460000}"/>
    <cellStyle name="Normal 2 3 4 2 3 2" xfId="18028" xr:uid="{00000000-0005-0000-0000-00005D460000}"/>
    <cellStyle name="Normal 2 3 4 2 4" xfId="18029" xr:uid="{00000000-0005-0000-0000-00005E460000}"/>
    <cellStyle name="Normal 2 3 4 2 4 2" xfId="18030" xr:uid="{00000000-0005-0000-0000-00005F460000}"/>
    <cellStyle name="Normal 2 3 4 2 5" xfId="18031" xr:uid="{00000000-0005-0000-0000-000060460000}"/>
    <cellStyle name="Normal 2 3 4 3" xfId="18032" xr:uid="{00000000-0005-0000-0000-000061460000}"/>
    <cellStyle name="Normal 2 3 4 3 2" xfId="18033" xr:uid="{00000000-0005-0000-0000-000062460000}"/>
    <cellStyle name="Normal 2 3 4 3 2 2" xfId="18034" xr:uid="{00000000-0005-0000-0000-000063460000}"/>
    <cellStyle name="Normal 2 3 4 3 3" xfId="18035" xr:uid="{00000000-0005-0000-0000-000064460000}"/>
    <cellStyle name="Normal 2 3 4 3 3 2" xfId="18036" xr:uid="{00000000-0005-0000-0000-000065460000}"/>
    <cellStyle name="Normal 2 3 4 3 4" xfId="18037" xr:uid="{00000000-0005-0000-0000-000066460000}"/>
    <cellStyle name="Normal 2 3 4 4" xfId="18038" xr:uid="{00000000-0005-0000-0000-000067460000}"/>
    <cellStyle name="Normal 2 3 4 4 2" xfId="18039" xr:uid="{00000000-0005-0000-0000-000068460000}"/>
    <cellStyle name="Normal 2 3 4 5" xfId="18040" xr:uid="{00000000-0005-0000-0000-000069460000}"/>
    <cellStyle name="Normal 2 3 4 5 2" xfId="18041" xr:uid="{00000000-0005-0000-0000-00006A460000}"/>
    <cellStyle name="Normal 2 3 4 6" xfId="18042" xr:uid="{00000000-0005-0000-0000-00006B460000}"/>
    <cellStyle name="Normal 2 3 5" xfId="18043" xr:uid="{00000000-0005-0000-0000-00006C460000}"/>
    <cellStyle name="Normal 2 3 5 2" xfId="18044" xr:uid="{00000000-0005-0000-0000-00006D460000}"/>
    <cellStyle name="Normal 2 3 5 2 2" xfId="18045" xr:uid="{00000000-0005-0000-0000-00006E460000}"/>
    <cellStyle name="Normal 2 3 5 2 2 2" xfId="18046" xr:uid="{00000000-0005-0000-0000-00006F460000}"/>
    <cellStyle name="Normal 2 3 5 2 2 2 2" xfId="18047" xr:uid="{00000000-0005-0000-0000-000070460000}"/>
    <cellStyle name="Normal 2 3 5 2 2 3" xfId="18048" xr:uid="{00000000-0005-0000-0000-000071460000}"/>
    <cellStyle name="Normal 2 3 5 2 2 3 2" xfId="18049" xr:uid="{00000000-0005-0000-0000-000072460000}"/>
    <cellStyle name="Normal 2 3 5 2 2 4" xfId="18050" xr:uid="{00000000-0005-0000-0000-000073460000}"/>
    <cellStyle name="Normal 2 3 5 2 3" xfId="18051" xr:uid="{00000000-0005-0000-0000-000074460000}"/>
    <cellStyle name="Normal 2 3 5 2 3 2" xfId="18052" xr:uid="{00000000-0005-0000-0000-000075460000}"/>
    <cellStyle name="Normal 2 3 5 2 4" xfId="18053" xr:uid="{00000000-0005-0000-0000-000076460000}"/>
    <cellStyle name="Normal 2 3 5 2 4 2" xfId="18054" xr:uid="{00000000-0005-0000-0000-000077460000}"/>
    <cellStyle name="Normal 2 3 5 2 5" xfId="18055" xr:uid="{00000000-0005-0000-0000-000078460000}"/>
    <cellStyle name="Normal 2 3 5 3" xfId="18056" xr:uid="{00000000-0005-0000-0000-000079460000}"/>
    <cellStyle name="Normal 2 3 5 3 2" xfId="18057" xr:uid="{00000000-0005-0000-0000-00007A460000}"/>
    <cellStyle name="Normal 2 3 5 3 2 2" xfId="18058" xr:uid="{00000000-0005-0000-0000-00007B460000}"/>
    <cellStyle name="Normal 2 3 5 3 3" xfId="18059" xr:uid="{00000000-0005-0000-0000-00007C460000}"/>
    <cellStyle name="Normal 2 3 5 3 3 2" xfId="18060" xr:uid="{00000000-0005-0000-0000-00007D460000}"/>
    <cellStyle name="Normal 2 3 5 3 4" xfId="18061" xr:uid="{00000000-0005-0000-0000-00007E460000}"/>
    <cellStyle name="Normal 2 3 5 4" xfId="18062" xr:uid="{00000000-0005-0000-0000-00007F460000}"/>
    <cellStyle name="Normal 2 3 5 4 2" xfId="18063" xr:uid="{00000000-0005-0000-0000-000080460000}"/>
    <cellStyle name="Normal 2 3 5 5" xfId="18064" xr:uid="{00000000-0005-0000-0000-000081460000}"/>
    <cellStyle name="Normal 2 3 5 5 2" xfId="18065" xr:uid="{00000000-0005-0000-0000-000082460000}"/>
    <cellStyle name="Normal 2 3 5 6" xfId="18066" xr:uid="{00000000-0005-0000-0000-000083460000}"/>
    <cellStyle name="Normal 2 3 6" xfId="18067" xr:uid="{00000000-0005-0000-0000-000084460000}"/>
    <cellStyle name="Normal 2 3 6 2" xfId="18068" xr:uid="{00000000-0005-0000-0000-000085460000}"/>
    <cellStyle name="Normal 2 3 6 2 2" xfId="18069" xr:uid="{00000000-0005-0000-0000-000086460000}"/>
    <cellStyle name="Normal 2 3 6 2 2 2" xfId="18070" xr:uid="{00000000-0005-0000-0000-000087460000}"/>
    <cellStyle name="Normal 2 3 6 2 2 2 2" xfId="18071" xr:uid="{00000000-0005-0000-0000-000088460000}"/>
    <cellStyle name="Normal 2 3 6 2 2 3" xfId="18072" xr:uid="{00000000-0005-0000-0000-000089460000}"/>
    <cellStyle name="Normal 2 3 6 2 2 3 2" xfId="18073" xr:uid="{00000000-0005-0000-0000-00008A460000}"/>
    <cellStyle name="Normal 2 3 6 2 2 4" xfId="18074" xr:uid="{00000000-0005-0000-0000-00008B460000}"/>
    <cellStyle name="Normal 2 3 6 2 3" xfId="18075" xr:uid="{00000000-0005-0000-0000-00008C460000}"/>
    <cellStyle name="Normal 2 3 6 2 3 2" xfId="18076" xr:uid="{00000000-0005-0000-0000-00008D460000}"/>
    <cellStyle name="Normal 2 3 6 2 4" xfId="18077" xr:uid="{00000000-0005-0000-0000-00008E460000}"/>
    <cellStyle name="Normal 2 3 6 2 4 2" xfId="18078" xr:uid="{00000000-0005-0000-0000-00008F460000}"/>
    <cellStyle name="Normal 2 3 6 2 5" xfId="18079" xr:uid="{00000000-0005-0000-0000-000090460000}"/>
    <cellStyle name="Normal 2 3 6 3" xfId="18080" xr:uid="{00000000-0005-0000-0000-000091460000}"/>
    <cellStyle name="Normal 2 3 6 3 2" xfId="18081" xr:uid="{00000000-0005-0000-0000-000092460000}"/>
    <cellStyle name="Normal 2 3 6 3 2 2" xfId="18082" xr:uid="{00000000-0005-0000-0000-000093460000}"/>
    <cellStyle name="Normal 2 3 6 3 3" xfId="18083" xr:uid="{00000000-0005-0000-0000-000094460000}"/>
    <cellStyle name="Normal 2 3 6 3 3 2" xfId="18084" xr:uid="{00000000-0005-0000-0000-000095460000}"/>
    <cellStyle name="Normal 2 3 6 3 4" xfId="18085" xr:uid="{00000000-0005-0000-0000-000096460000}"/>
    <cellStyle name="Normal 2 3 6 4" xfId="18086" xr:uid="{00000000-0005-0000-0000-000097460000}"/>
    <cellStyle name="Normal 2 3 6 4 2" xfId="18087" xr:uid="{00000000-0005-0000-0000-000098460000}"/>
    <cellStyle name="Normal 2 3 6 5" xfId="18088" xr:uid="{00000000-0005-0000-0000-000099460000}"/>
    <cellStyle name="Normal 2 3 6 5 2" xfId="18089" xr:uid="{00000000-0005-0000-0000-00009A460000}"/>
    <cellStyle name="Normal 2 3 6 6" xfId="18090" xr:uid="{00000000-0005-0000-0000-00009B460000}"/>
    <cellStyle name="Normal 2 3 7" xfId="18091" xr:uid="{00000000-0005-0000-0000-00009C460000}"/>
    <cellStyle name="Normal 2 3 7 2" xfId="18092" xr:uid="{00000000-0005-0000-0000-00009D460000}"/>
    <cellStyle name="Normal 2 3 7 2 2" xfId="18093" xr:uid="{00000000-0005-0000-0000-00009E460000}"/>
    <cellStyle name="Normal 2 3 7 2 2 2" xfId="18094" xr:uid="{00000000-0005-0000-0000-00009F460000}"/>
    <cellStyle name="Normal 2 3 7 2 2 2 2" xfId="18095" xr:uid="{00000000-0005-0000-0000-0000A0460000}"/>
    <cellStyle name="Normal 2 3 7 2 2 3" xfId="18096" xr:uid="{00000000-0005-0000-0000-0000A1460000}"/>
    <cellStyle name="Normal 2 3 7 2 2 3 2" xfId="18097" xr:uid="{00000000-0005-0000-0000-0000A2460000}"/>
    <cellStyle name="Normal 2 3 7 2 2 4" xfId="18098" xr:uid="{00000000-0005-0000-0000-0000A3460000}"/>
    <cellStyle name="Normal 2 3 7 2 3" xfId="18099" xr:uid="{00000000-0005-0000-0000-0000A4460000}"/>
    <cellStyle name="Normal 2 3 7 2 3 2" xfId="18100" xr:uid="{00000000-0005-0000-0000-0000A5460000}"/>
    <cellStyle name="Normal 2 3 7 2 4" xfId="18101" xr:uid="{00000000-0005-0000-0000-0000A6460000}"/>
    <cellStyle name="Normal 2 3 7 2 4 2" xfId="18102" xr:uid="{00000000-0005-0000-0000-0000A7460000}"/>
    <cellStyle name="Normal 2 3 7 2 5" xfId="18103" xr:uid="{00000000-0005-0000-0000-0000A8460000}"/>
    <cellStyle name="Normal 2 3 7 3" xfId="18104" xr:uid="{00000000-0005-0000-0000-0000A9460000}"/>
    <cellStyle name="Normal 2 3 7 3 2" xfId="18105" xr:uid="{00000000-0005-0000-0000-0000AA460000}"/>
    <cellStyle name="Normal 2 3 7 3 2 2" xfId="18106" xr:uid="{00000000-0005-0000-0000-0000AB460000}"/>
    <cellStyle name="Normal 2 3 7 3 3" xfId="18107" xr:uid="{00000000-0005-0000-0000-0000AC460000}"/>
    <cellStyle name="Normal 2 3 7 3 3 2" xfId="18108" xr:uid="{00000000-0005-0000-0000-0000AD460000}"/>
    <cellStyle name="Normal 2 3 7 3 4" xfId="18109" xr:uid="{00000000-0005-0000-0000-0000AE460000}"/>
    <cellStyle name="Normal 2 3 7 4" xfId="18110" xr:uid="{00000000-0005-0000-0000-0000AF460000}"/>
    <cellStyle name="Normal 2 3 7 4 2" xfId="18111" xr:uid="{00000000-0005-0000-0000-0000B0460000}"/>
    <cellStyle name="Normal 2 3 7 5" xfId="18112" xr:uid="{00000000-0005-0000-0000-0000B1460000}"/>
    <cellStyle name="Normal 2 3 7 5 2" xfId="18113" xr:uid="{00000000-0005-0000-0000-0000B2460000}"/>
    <cellStyle name="Normal 2 3 7 6" xfId="18114" xr:uid="{00000000-0005-0000-0000-0000B3460000}"/>
    <cellStyle name="Normal 2 3 8" xfId="18115" xr:uid="{00000000-0005-0000-0000-0000B4460000}"/>
    <cellStyle name="Normal 2 3 8 2" xfId="18116" xr:uid="{00000000-0005-0000-0000-0000B5460000}"/>
    <cellStyle name="Normal 2 3 8 2 2" xfId="18117" xr:uid="{00000000-0005-0000-0000-0000B6460000}"/>
    <cellStyle name="Normal 2 3 8 2 2 2" xfId="18118" xr:uid="{00000000-0005-0000-0000-0000B7460000}"/>
    <cellStyle name="Normal 2 3 8 2 3" xfId="18119" xr:uid="{00000000-0005-0000-0000-0000B8460000}"/>
    <cellStyle name="Normal 2 3 8 2 3 2" xfId="18120" xr:uid="{00000000-0005-0000-0000-0000B9460000}"/>
    <cellStyle name="Normal 2 3 8 2 4" xfId="18121" xr:uid="{00000000-0005-0000-0000-0000BA460000}"/>
    <cellStyle name="Normal 2 3 8 3" xfId="18122" xr:uid="{00000000-0005-0000-0000-0000BB460000}"/>
    <cellStyle name="Normal 2 3 8 3 2" xfId="18123" xr:uid="{00000000-0005-0000-0000-0000BC460000}"/>
    <cellStyle name="Normal 2 3 8 4" xfId="18124" xr:uid="{00000000-0005-0000-0000-0000BD460000}"/>
    <cellStyle name="Normal 2 3 8 4 2" xfId="18125" xr:uid="{00000000-0005-0000-0000-0000BE460000}"/>
    <cellStyle name="Normal 2 3 8 5" xfId="18126" xr:uid="{00000000-0005-0000-0000-0000BF460000}"/>
    <cellStyle name="Normal 2 3 9" xfId="18127" xr:uid="{00000000-0005-0000-0000-0000C0460000}"/>
    <cellStyle name="Normal 2 3 9 2" xfId="18128" xr:uid="{00000000-0005-0000-0000-0000C1460000}"/>
    <cellStyle name="Normal 2 3 9 2 2" xfId="18129" xr:uid="{00000000-0005-0000-0000-0000C2460000}"/>
    <cellStyle name="Normal 2 3 9 3" xfId="18130" xr:uid="{00000000-0005-0000-0000-0000C3460000}"/>
    <cellStyle name="Normal 2 3 9 3 2" xfId="18131" xr:uid="{00000000-0005-0000-0000-0000C4460000}"/>
    <cellStyle name="Normal 2 3 9 4" xfId="18132" xr:uid="{00000000-0005-0000-0000-0000C5460000}"/>
    <cellStyle name="Normal 2 30" xfId="18133" xr:uid="{00000000-0005-0000-0000-0000C6460000}"/>
    <cellStyle name="Normal 2 30 2" xfId="18134" xr:uid="{00000000-0005-0000-0000-0000C7460000}"/>
    <cellStyle name="Normal 2 31" xfId="18135" xr:uid="{00000000-0005-0000-0000-0000C8460000}"/>
    <cellStyle name="Normal 2 31 2" xfId="18136" xr:uid="{00000000-0005-0000-0000-0000C9460000}"/>
    <cellStyle name="Normal 2 32" xfId="18137" xr:uid="{00000000-0005-0000-0000-0000CA460000}"/>
    <cellStyle name="Normal 2 32 2" xfId="18138" xr:uid="{00000000-0005-0000-0000-0000CB460000}"/>
    <cellStyle name="Normal 2 33" xfId="18139" xr:uid="{00000000-0005-0000-0000-0000CC460000}"/>
    <cellStyle name="Normal 2 33 2" xfId="18140" xr:uid="{00000000-0005-0000-0000-0000CD460000}"/>
    <cellStyle name="Normal 2 34" xfId="18141" xr:uid="{00000000-0005-0000-0000-0000CE460000}"/>
    <cellStyle name="Normal 2 34 2" xfId="18142" xr:uid="{00000000-0005-0000-0000-0000CF460000}"/>
    <cellStyle name="Normal 2 35" xfId="18143" xr:uid="{00000000-0005-0000-0000-0000D0460000}"/>
    <cellStyle name="Normal 2 35 2" xfId="18144" xr:uid="{00000000-0005-0000-0000-0000D1460000}"/>
    <cellStyle name="Normal 2 36" xfId="18145" xr:uid="{00000000-0005-0000-0000-0000D2460000}"/>
    <cellStyle name="Normal 2 36 2" xfId="18146" xr:uid="{00000000-0005-0000-0000-0000D3460000}"/>
    <cellStyle name="Normal 2 37" xfId="18147" xr:uid="{00000000-0005-0000-0000-0000D4460000}"/>
    <cellStyle name="Normal 2 37 2" xfId="18148" xr:uid="{00000000-0005-0000-0000-0000D5460000}"/>
    <cellStyle name="Normal 2 38" xfId="18149" xr:uid="{00000000-0005-0000-0000-0000D6460000}"/>
    <cellStyle name="Normal 2 38 2" xfId="18150" xr:uid="{00000000-0005-0000-0000-0000D7460000}"/>
    <cellStyle name="Normal 2 39" xfId="18151" xr:uid="{00000000-0005-0000-0000-0000D8460000}"/>
    <cellStyle name="Normal 2 39 2" xfId="18152" xr:uid="{00000000-0005-0000-0000-0000D9460000}"/>
    <cellStyle name="Normal 2 4" xfId="18153" xr:uid="{00000000-0005-0000-0000-0000DA460000}"/>
    <cellStyle name="Normal 2 4 10" xfId="18154" xr:uid="{00000000-0005-0000-0000-0000DB460000}"/>
    <cellStyle name="Normal 2 4 10 2" xfId="18155" xr:uid="{00000000-0005-0000-0000-0000DC460000}"/>
    <cellStyle name="Normal 2 4 11" xfId="18156" xr:uid="{00000000-0005-0000-0000-0000DD460000}"/>
    <cellStyle name="Normal 2 4 11 2" xfId="18157" xr:uid="{00000000-0005-0000-0000-0000DE460000}"/>
    <cellStyle name="Normal 2 4 12" xfId="18158" xr:uid="{00000000-0005-0000-0000-0000DF460000}"/>
    <cellStyle name="Normal 2 4 2" xfId="18159" xr:uid="{00000000-0005-0000-0000-0000E0460000}"/>
    <cellStyle name="Normal 2 4 2 2" xfId="18160" xr:uid="{00000000-0005-0000-0000-0000E1460000}"/>
    <cellStyle name="Normal 2 4 2 2 2" xfId="18161" xr:uid="{00000000-0005-0000-0000-0000E2460000}"/>
    <cellStyle name="Normal 2 4 2 2 2 2" xfId="18162" xr:uid="{00000000-0005-0000-0000-0000E3460000}"/>
    <cellStyle name="Normal 2 4 2 2 2 2 2" xfId="18163" xr:uid="{00000000-0005-0000-0000-0000E4460000}"/>
    <cellStyle name="Normal 2 4 2 2 2 3" xfId="18164" xr:uid="{00000000-0005-0000-0000-0000E5460000}"/>
    <cellStyle name="Normal 2 4 2 2 2 3 2" xfId="18165" xr:uid="{00000000-0005-0000-0000-0000E6460000}"/>
    <cellStyle name="Normal 2 4 2 2 2 4" xfId="18166" xr:uid="{00000000-0005-0000-0000-0000E7460000}"/>
    <cellStyle name="Normal 2 4 2 2 3" xfId="18167" xr:uid="{00000000-0005-0000-0000-0000E8460000}"/>
    <cellStyle name="Normal 2 4 2 2 3 2" xfId="18168" xr:uid="{00000000-0005-0000-0000-0000E9460000}"/>
    <cellStyle name="Normal 2 4 2 2 4" xfId="18169" xr:uid="{00000000-0005-0000-0000-0000EA460000}"/>
    <cellStyle name="Normal 2 4 2 2 4 2" xfId="18170" xr:uid="{00000000-0005-0000-0000-0000EB460000}"/>
    <cellStyle name="Normal 2 4 2 2 5" xfId="18171" xr:uid="{00000000-0005-0000-0000-0000EC460000}"/>
    <cellStyle name="Normal 2 4 2 3" xfId="18172" xr:uid="{00000000-0005-0000-0000-0000ED460000}"/>
    <cellStyle name="Normal 2 4 2 3 2" xfId="18173" xr:uid="{00000000-0005-0000-0000-0000EE460000}"/>
    <cellStyle name="Normal 2 4 2 3 2 2" xfId="18174" xr:uid="{00000000-0005-0000-0000-0000EF460000}"/>
    <cellStyle name="Normal 2 4 2 3 3" xfId="18175" xr:uid="{00000000-0005-0000-0000-0000F0460000}"/>
    <cellStyle name="Normal 2 4 2 3 3 2" xfId="18176" xr:uid="{00000000-0005-0000-0000-0000F1460000}"/>
    <cellStyle name="Normal 2 4 2 3 4" xfId="18177" xr:uid="{00000000-0005-0000-0000-0000F2460000}"/>
    <cellStyle name="Normal 2 4 2 4" xfId="18178" xr:uid="{00000000-0005-0000-0000-0000F3460000}"/>
    <cellStyle name="Normal 2 4 2 4 2" xfId="18179" xr:uid="{00000000-0005-0000-0000-0000F4460000}"/>
    <cellStyle name="Normal 2 4 2 5" xfId="18180" xr:uid="{00000000-0005-0000-0000-0000F5460000}"/>
    <cellStyle name="Normal 2 4 2 5 2" xfId="18181" xr:uid="{00000000-0005-0000-0000-0000F6460000}"/>
    <cellStyle name="Normal 2 4 2 6" xfId="18182" xr:uid="{00000000-0005-0000-0000-0000F7460000}"/>
    <cellStyle name="Normal 2 4 3" xfId="18183" xr:uid="{00000000-0005-0000-0000-0000F8460000}"/>
    <cellStyle name="Normal 2 4 3 2" xfId="18184" xr:uid="{00000000-0005-0000-0000-0000F9460000}"/>
    <cellStyle name="Normal 2 4 3 2 2" xfId="18185" xr:uid="{00000000-0005-0000-0000-0000FA460000}"/>
    <cellStyle name="Normal 2 4 3 2 2 2" xfId="18186" xr:uid="{00000000-0005-0000-0000-0000FB460000}"/>
    <cellStyle name="Normal 2 4 3 2 2 2 2" xfId="18187" xr:uid="{00000000-0005-0000-0000-0000FC460000}"/>
    <cellStyle name="Normal 2 4 3 2 2 3" xfId="18188" xr:uid="{00000000-0005-0000-0000-0000FD460000}"/>
    <cellStyle name="Normal 2 4 3 2 2 3 2" xfId="18189" xr:uid="{00000000-0005-0000-0000-0000FE460000}"/>
    <cellStyle name="Normal 2 4 3 2 2 4" xfId="18190" xr:uid="{00000000-0005-0000-0000-0000FF460000}"/>
    <cellStyle name="Normal 2 4 3 2 3" xfId="18191" xr:uid="{00000000-0005-0000-0000-000000470000}"/>
    <cellStyle name="Normal 2 4 3 2 3 2" xfId="18192" xr:uid="{00000000-0005-0000-0000-000001470000}"/>
    <cellStyle name="Normal 2 4 3 2 4" xfId="18193" xr:uid="{00000000-0005-0000-0000-000002470000}"/>
    <cellStyle name="Normal 2 4 3 2 4 2" xfId="18194" xr:uid="{00000000-0005-0000-0000-000003470000}"/>
    <cellStyle name="Normal 2 4 3 2 5" xfId="18195" xr:uid="{00000000-0005-0000-0000-000004470000}"/>
    <cellStyle name="Normal 2 4 3 3" xfId="18196" xr:uid="{00000000-0005-0000-0000-000005470000}"/>
    <cellStyle name="Normal 2 4 3 3 2" xfId="18197" xr:uid="{00000000-0005-0000-0000-000006470000}"/>
    <cellStyle name="Normal 2 4 3 3 2 2" xfId="18198" xr:uid="{00000000-0005-0000-0000-000007470000}"/>
    <cellStyle name="Normal 2 4 3 3 3" xfId="18199" xr:uid="{00000000-0005-0000-0000-000008470000}"/>
    <cellStyle name="Normal 2 4 3 3 3 2" xfId="18200" xr:uid="{00000000-0005-0000-0000-000009470000}"/>
    <cellStyle name="Normal 2 4 3 3 4" xfId="18201" xr:uid="{00000000-0005-0000-0000-00000A470000}"/>
    <cellStyle name="Normal 2 4 3 4" xfId="18202" xr:uid="{00000000-0005-0000-0000-00000B470000}"/>
    <cellStyle name="Normal 2 4 3 4 2" xfId="18203" xr:uid="{00000000-0005-0000-0000-00000C470000}"/>
    <cellStyle name="Normal 2 4 3 5" xfId="18204" xr:uid="{00000000-0005-0000-0000-00000D470000}"/>
    <cellStyle name="Normal 2 4 3 5 2" xfId="18205" xr:uid="{00000000-0005-0000-0000-00000E470000}"/>
    <cellStyle name="Normal 2 4 3 6" xfId="18206" xr:uid="{00000000-0005-0000-0000-00000F470000}"/>
    <cellStyle name="Normal 2 4 4" xfId="18207" xr:uid="{00000000-0005-0000-0000-000010470000}"/>
    <cellStyle name="Normal 2 4 4 2" xfId="18208" xr:uid="{00000000-0005-0000-0000-000011470000}"/>
    <cellStyle name="Normal 2 4 4 2 2" xfId="18209" xr:uid="{00000000-0005-0000-0000-000012470000}"/>
    <cellStyle name="Normal 2 4 4 2 2 2" xfId="18210" xr:uid="{00000000-0005-0000-0000-000013470000}"/>
    <cellStyle name="Normal 2 4 4 2 2 2 2" xfId="18211" xr:uid="{00000000-0005-0000-0000-000014470000}"/>
    <cellStyle name="Normal 2 4 4 2 2 3" xfId="18212" xr:uid="{00000000-0005-0000-0000-000015470000}"/>
    <cellStyle name="Normal 2 4 4 2 2 3 2" xfId="18213" xr:uid="{00000000-0005-0000-0000-000016470000}"/>
    <cellStyle name="Normal 2 4 4 2 2 4" xfId="18214" xr:uid="{00000000-0005-0000-0000-000017470000}"/>
    <cellStyle name="Normal 2 4 4 2 3" xfId="18215" xr:uid="{00000000-0005-0000-0000-000018470000}"/>
    <cellStyle name="Normal 2 4 4 2 3 2" xfId="18216" xr:uid="{00000000-0005-0000-0000-000019470000}"/>
    <cellStyle name="Normal 2 4 4 2 4" xfId="18217" xr:uid="{00000000-0005-0000-0000-00001A470000}"/>
    <cellStyle name="Normal 2 4 4 2 4 2" xfId="18218" xr:uid="{00000000-0005-0000-0000-00001B470000}"/>
    <cellStyle name="Normal 2 4 4 2 5" xfId="18219" xr:uid="{00000000-0005-0000-0000-00001C470000}"/>
    <cellStyle name="Normal 2 4 4 3" xfId="18220" xr:uid="{00000000-0005-0000-0000-00001D470000}"/>
    <cellStyle name="Normal 2 4 4 3 2" xfId="18221" xr:uid="{00000000-0005-0000-0000-00001E470000}"/>
    <cellStyle name="Normal 2 4 4 3 2 2" xfId="18222" xr:uid="{00000000-0005-0000-0000-00001F470000}"/>
    <cellStyle name="Normal 2 4 4 3 3" xfId="18223" xr:uid="{00000000-0005-0000-0000-000020470000}"/>
    <cellStyle name="Normal 2 4 4 3 3 2" xfId="18224" xr:uid="{00000000-0005-0000-0000-000021470000}"/>
    <cellStyle name="Normal 2 4 4 3 4" xfId="18225" xr:uid="{00000000-0005-0000-0000-000022470000}"/>
    <cellStyle name="Normal 2 4 4 4" xfId="18226" xr:uid="{00000000-0005-0000-0000-000023470000}"/>
    <cellStyle name="Normal 2 4 4 4 2" xfId="18227" xr:uid="{00000000-0005-0000-0000-000024470000}"/>
    <cellStyle name="Normal 2 4 4 5" xfId="18228" xr:uid="{00000000-0005-0000-0000-000025470000}"/>
    <cellStyle name="Normal 2 4 4 5 2" xfId="18229" xr:uid="{00000000-0005-0000-0000-000026470000}"/>
    <cellStyle name="Normal 2 4 4 6" xfId="18230" xr:uid="{00000000-0005-0000-0000-000027470000}"/>
    <cellStyle name="Normal 2 4 5" xfId="18231" xr:uid="{00000000-0005-0000-0000-000028470000}"/>
    <cellStyle name="Normal 2 4 5 2" xfId="18232" xr:uid="{00000000-0005-0000-0000-000029470000}"/>
    <cellStyle name="Normal 2 4 5 2 2" xfId="18233" xr:uid="{00000000-0005-0000-0000-00002A470000}"/>
    <cellStyle name="Normal 2 4 5 2 2 2" xfId="18234" xr:uid="{00000000-0005-0000-0000-00002B470000}"/>
    <cellStyle name="Normal 2 4 5 2 2 2 2" xfId="18235" xr:uid="{00000000-0005-0000-0000-00002C470000}"/>
    <cellStyle name="Normal 2 4 5 2 2 3" xfId="18236" xr:uid="{00000000-0005-0000-0000-00002D470000}"/>
    <cellStyle name="Normal 2 4 5 2 2 3 2" xfId="18237" xr:uid="{00000000-0005-0000-0000-00002E470000}"/>
    <cellStyle name="Normal 2 4 5 2 2 4" xfId="18238" xr:uid="{00000000-0005-0000-0000-00002F470000}"/>
    <cellStyle name="Normal 2 4 5 2 3" xfId="18239" xr:uid="{00000000-0005-0000-0000-000030470000}"/>
    <cellStyle name="Normal 2 4 5 2 3 2" xfId="18240" xr:uid="{00000000-0005-0000-0000-000031470000}"/>
    <cellStyle name="Normal 2 4 5 2 4" xfId="18241" xr:uid="{00000000-0005-0000-0000-000032470000}"/>
    <cellStyle name="Normal 2 4 5 2 4 2" xfId="18242" xr:uid="{00000000-0005-0000-0000-000033470000}"/>
    <cellStyle name="Normal 2 4 5 2 5" xfId="18243" xr:uid="{00000000-0005-0000-0000-000034470000}"/>
    <cellStyle name="Normal 2 4 5 3" xfId="18244" xr:uid="{00000000-0005-0000-0000-000035470000}"/>
    <cellStyle name="Normal 2 4 5 3 2" xfId="18245" xr:uid="{00000000-0005-0000-0000-000036470000}"/>
    <cellStyle name="Normal 2 4 5 3 2 2" xfId="18246" xr:uid="{00000000-0005-0000-0000-000037470000}"/>
    <cellStyle name="Normal 2 4 5 3 3" xfId="18247" xr:uid="{00000000-0005-0000-0000-000038470000}"/>
    <cellStyle name="Normal 2 4 5 3 3 2" xfId="18248" xr:uid="{00000000-0005-0000-0000-000039470000}"/>
    <cellStyle name="Normal 2 4 5 3 4" xfId="18249" xr:uid="{00000000-0005-0000-0000-00003A470000}"/>
    <cellStyle name="Normal 2 4 5 4" xfId="18250" xr:uid="{00000000-0005-0000-0000-00003B470000}"/>
    <cellStyle name="Normal 2 4 5 4 2" xfId="18251" xr:uid="{00000000-0005-0000-0000-00003C470000}"/>
    <cellStyle name="Normal 2 4 5 5" xfId="18252" xr:uid="{00000000-0005-0000-0000-00003D470000}"/>
    <cellStyle name="Normal 2 4 5 5 2" xfId="18253" xr:uid="{00000000-0005-0000-0000-00003E470000}"/>
    <cellStyle name="Normal 2 4 5 6" xfId="18254" xr:uid="{00000000-0005-0000-0000-00003F470000}"/>
    <cellStyle name="Normal 2 4 6" xfId="18255" xr:uid="{00000000-0005-0000-0000-000040470000}"/>
    <cellStyle name="Normal 2 4 6 2" xfId="18256" xr:uid="{00000000-0005-0000-0000-000041470000}"/>
    <cellStyle name="Normal 2 4 6 2 2" xfId="18257" xr:uid="{00000000-0005-0000-0000-000042470000}"/>
    <cellStyle name="Normal 2 4 6 2 2 2" xfId="18258" xr:uid="{00000000-0005-0000-0000-000043470000}"/>
    <cellStyle name="Normal 2 4 6 2 2 2 2" xfId="18259" xr:uid="{00000000-0005-0000-0000-000044470000}"/>
    <cellStyle name="Normal 2 4 6 2 2 3" xfId="18260" xr:uid="{00000000-0005-0000-0000-000045470000}"/>
    <cellStyle name="Normal 2 4 6 2 2 3 2" xfId="18261" xr:uid="{00000000-0005-0000-0000-000046470000}"/>
    <cellStyle name="Normal 2 4 6 2 2 4" xfId="18262" xr:uid="{00000000-0005-0000-0000-000047470000}"/>
    <cellStyle name="Normal 2 4 6 2 3" xfId="18263" xr:uid="{00000000-0005-0000-0000-000048470000}"/>
    <cellStyle name="Normal 2 4 6 2 3 2" xfId="18264" xr:uid="{00000000-0005-0000-0000-000049470000}"/>
    <cellStyle name="Normal 2 4 6 2 4" xfId="18265" xr:uid="{00000000-0005-0000-0000-00004A470000}"/>
    <cellStyle name="Normal 2 4 6 2 4 2" xfId="18266" xr:uid="{00000000-0005-0000-0000-00004B470000}"/>
    <cellStyle name="Normal 2 4 6 2 5" xfId="18267" xr:uid="{00000000-0005-0000-0000-00004C470000}"/>
    <cellStyle name="Normal 2 4 6 3" xfId="18268" xr:uid="{00000000-0005-0000-0000-00004D470000}"/>
    <cellStyle name="Normal 2 4 6 3 2" xfId="18269" xr:uid="{00000000-0005-0000-0000-00004E470000}"/>
    <cellStyle name="Normal 2 4 6 3 2 2" xfId="18270" xr:uid="{00000000-0005-0000-0000-00004F470000}"/>
    <cellStyle name="Normal 2 4 6 3 3" xfId="18271" xr:uid="{00000000-0005-0000-0000-000050470000}"/>
    <cellStyle name="Normal 2 4 6 3 3 2" xfId="18272" xr:uid="{00000000-0005-0000-0000-000051470000}"/>
    <cellStyle name="Normal 2 4 6 3 4" xfId="18273" xr:uid="{00000000-0005-0000-0000-000052470000}"/>
    <cellStyle name="Normal 2 4 6 4" xfId="18274" xr:uid="{00000000-0005-0000-0000-000053470000}"/>
    <cellStyle name="Normal 2 4 6 4 2" xfId="18275" xr:uid="{00000000-0005-0000-0000-000054470000}"/>
    <cellStyle name="Normal 2 4 6 5" xfId="18276" xr:uid="{00000000-0005-0000-0000-000055470000}"/>
    <cellStyle name="Normal 2 4 6 5 2" xfId="18277" xr:uid="{00000000-0005-0000-0000-000056470000}"/>
    <cellStyle name="Normal 2 4 6 6" xfId="18278" xr:uid="{00000000-0005-0000-0000-000057470000}"/>
    <cellStyle name="Normal 2 4 7" xfId="18279" xr:uid="{00000000-0005-0000-0000-000058470000}"/>
    <cellStyle name="Normal 2 4 7 2" xfId="18280" xr:uid="{00000000-0005-0000-0000-000059470000}"/>
    <cellStyle name="Normal 2 4 7 2 2" xfId="18281" xr:uid="{00000000-0005-0000-0000-00005A470000}"/>
    <cellStyle name="Normal 2 4 7 2 2 2" xfId="18282" xr:uid="{00000000-0005-0000-0000-00005B470000}"/>
    <cellStyle name="Normal 2 4 7 2 3" xfId="18283" xr:uid="{00000000-0005-0000-0000-00005C470000}"/>
    <cellStyle name="Normal 2 4 7 2 3 2" xfId="18284" xr:uid="{00000000-0005-0000-0000-00005D470000}"/>
    <cellStyle name="Normal 2 4 7 2 4" xfId="18285" xr:uid="{00000000-0005-0000-0000-00005E470000}"/>
    <cellStyle name="Normal 2 4 7 3" xfId="18286" xr:uid="{00000000-0005-0000-0000-00005F470000}"/>
    <cellStyle name="Normal 2 4 7 3 2" xfId="18287" xr:uid="{00000000-0005-0000-0000-000060470000}"/>
    <cellStyle name="Normal 2 4 7 4" xfId="18288" xr:uid="{00000000-0005-0000-0000-000061470000}"/>
    <cellStyle name="Normal 2 4 7 4 2" xfId="18289" xr:uid="{00000000-0005-0000-0000-000062470000}"/>
    <cellStyle name="Normal 2 4 7 5" xfId="18290" xr:uid="{00000000-0005-0000-0000-000063470000}"/>
    <cellStyle name="Normal 2 4 8" xfId="18291" xr:uid="{00000000-0005-0000-0000-000064470000}"/>
    <cellStyle name="Normal 2 4 8 2" xfId="18292" xr:uid="{00000000-0005-0000-0000-000065470000}"/>
    <cellStyle name="Normal 2 4 8 2 2" xfId="18293" xr:uid="{00000000-0005-0000-0000-000066470000}"/>
    <cellStyle name="Normal 2 4 8 3" xfId="18294" xr:uid="{00000000-0005-0000-0000-000067470000}"/>
    <cellStyle name="Normal 2 4 8 3 2" xfId="18295" xr:uid="{00000000-0005-0000-0000-000068470000}"/>
    <cellStyle name="Normal 2 4 8 4" xfId="18296" xr:uid="{00000000-0005-0000-0000-000069470000}"/>
    <cellStyle name="Normal 2 4 9" xfId="18297" xr:uid="{00000000-0005-0000-0000-00006A470000}"/>
    <cellStyle name="Normal 2 4 9 2" xfId="18298" xr:uid="{00000000-0005-0000-0000-00006B470000}"/>
    <cellStyle name="Normal 2 4 9 2 2" xfId="18299" xr:uid="{00000000-0005-0000-0000-00006C470000}"/>
    <cellStyle name="Normal 2 4 9 3" xfId="18300" xr:uid="{00000000-0005-0000-0000-00006D470000}"/>
    <cellStyle name="Normal 2 4 9 3 2" xfId="18301" xr:uid="{00000000-0005-0000-0000-00006E470000}"/>
    <cellStyle name="Normal 2 4 9 4" xfId="18302" xr:uid="{00000000-0005-0000-0000-00006F470000}"/>
    <cellStyle name="Normal 2 40" xfId="18303" xr:uid="{00000000-0005-0000-0000-000070470000}"/>
    <cellStyle name="Normal 2 40 2" xfId="18304" xr:uid="{00000000-0005-0000-0000-000071470000}"/>
    <cellStyle name="Normal 2 41" xfId="18305" xr:uid="{00000000-0005-0000-0000-000072470000}"/>
    <cellStyle name="Normal 2 41 2" xfId="18306" xr:uid="{00000000-0005-0000-0000-000073470000}"/>
    <cellStyle name="Normal 2 42" xfId="18307" xr:uid="{00000000-0005-0000-0000-000074470000}"/>
    <cellStyle name="Normal 2 42 2" xfId="18308" xr:uid="{00000000-0005-0000-0000-000075470000}"/>
    <cellStyle name="Normal 2 43" xfId="18309" xr:uid="{00000000-0005-0000-0000-000076470000}"/>
    <cellStyle name="Normal 2 43 2" xfId="18310" xr:uid="{00000000-0005-0000-0000-000077470000}"/>
    <cellStyle name="Normal 2 44" xfId="18311" xr:uid="{00000000-0005-0000-0000-000078470000}"/>
    <cellStyle name="Normal 2 44 2" xfId="18312" xr:uid="{00000000-0005-0000-0000-000079470000}"/>
    <cellStyle name="Normal 2 45" xfId="18313" xr:uid="{00000000-0005-0000-0000-00007A470000}"/>
    <cellStyle name="Normal 2 45 2" xfId="18314" xr:uid="{00000000-0005-0000-0000-00007B470000}"/>
    <cellStyle name="Normal 2 46" xfId="18315" xr:uid="{00000000-0005-0000-0000-00007C470000}"/>
    <cellStyle name="Normal 2 46 2" xfId="18316" xr:uid="{00000000-0005-0000-0000-00007D470000}"/>
    <cellStyle name="Normal 2 47" xfId="18317" xr:uid="{00000000-0005-0000-0000-00007E470000}"/>
    <cellStyle name="Normal 2 47 2" xfId="18318" xr:uid="{00000000-0005-0000-0000-00007F470000}"/>
    <cellStyle name="Normal 2 48" xfId="18319" xr:uid="{00000000-0005-0000-0000-000080470000}"/>
    <cellStyle name="Normal 2 48 2" xfId="18320" xr:uid="{00000000-0005-0000-0000-000081470000}"/>
    <cellStyle name="Normal 2 49" xfId="18321" xr:uid="{00000000-0005-0000-0000-000082470000}"/>
    <cellStyle name="Normal 2 49 2" xfId="18322" xr:uid="{00000000-0005-0000-0000-000083470000}"/>
    <cellStyle name="Normal 2 5" xfId="18323" xr:uid="{00000000-0005-0000-0000-000084470000}"/>
    <cellStyle name="Normal 2 5 2" xfId="18324" xr:uid="{00000000-0005-0000-0000-000085470000}"/>
    <cellStyle name="Normal 2 5 2 2" xfId="18325" xr:uid="{00000000-0005-0000-0000-000086470000}"/>
    <cellStyle name="Normal 2 5 2 2 2" xfId="18326" xr:uid="{00000000-0005-0000-0000-000087470000}"/>
    <cellStyle name="Normal 2 5 2 2 2 2" xfId="18327" xr:uid="{00000000-0005-0000-0000-000088470000}"/>
    <cellStyle name="Normal 2 5 2 2 3" xfId="18328" xr:uid="{00000000-0005-0000-0000-000089470000}"/>
    <cellStyle name="Normal 2 5 2 2 3 2" xfId="18329" xr:uid="{00000000-0005-0000-0000-00008A470000}"/>
    <cellStyle name="Normal 2 5 2 2 4" xfId="18330" xr:uid="{00000000-0005-0000-0000-00008B470000}"/>
    <cellStyle name="Normal 2 5 2 3" xfId="18331" xr:uid="{00000000-0005-0000-0000-00008C470000}"/>
    <cellStyle name="Normal 2 5 2 3 2" xfId="18332" xr:uid="{00000000-0005-0000-0000-00008D470000}"/>
    <cellStyle name="Normal 2 5 2 4" xfId="18333" xr:uid="{00000000-0005-0000-0000-00008E470000}"/>
    <cellStyle name="Normal 2 5 2 4 2" xfId="18334" xr:uid="{00000000-0005-0000-0000-00008F470000}"/>
    <cellStyle name="Normal 2 5 2 5" xfId="18335" xr:uid="{00000000-0005-0000-0000-000090470000}"/>
    <cellStyle name="Normal 2 5 3" xfId="18336" xr:uid="{00000000-0005-0000-0000-000091470000}"/>
    <cellStyle name="Normal 2 5 3 2" xfId="18337" xr:uid="{00000000-0005-0000-0000-000092470000}"/>
    <cellStyle name="Normal 2 5 3 2 2" xfId="18338" xr:uid="{00000000-0005-0000-0000-000093470000}"/>
    <cellStyle name="Normal 2 5 3 3" xfId="18339" xr:uid="{00000000-0005-0000-0000-000094470000}"/>
    <cellStyle name="Normal 2 5 3 3 2" xfId="18340" xr:uid="{00000000-0005-0000-0000-000095470000}"/>
    <cellStyle name="Normal 2 5 3 4" xfId="18341" xr:uid="{00000000-0005-0000-0000-000096470000}"/>
    <cellStyle name="Normal 2 5 4" xfId="18342" xr:uid="{00000000-0005-0000-0000-000097470000}"/>
    <cellStyle name="Normal 2 5 4 2" xfId="18343" xr:uid="{00000000-0005-0000-0000-000098470000}"/>
    <cellStyle name="Normal 2 5 5" xfId="18344" xr:uid="{00000000-0005-0000-0000-000099470000}"/>
    <cellStyle name="Normal 2 5 5 2" xfId="18345" xr:uid="{00000000-0005-0000-0000-00009A470000}"/>
    <cellStyle name="Normal 2 5 6" xfId="18346" xr:uid="{00000000-0005-0000-0000-00009B470000}"/>
    <cellStyle name="Normal 2 5 6 2" xfId="18347" xr:uid="{00000000-0005-0000-0000-00009C470000}"/>
    <cellStyle name="Normal 2 5 7" xfId="18348" xr:uid="{00000000-0005-0000-0000-00009D470000}"/>
    <cellStyle name="Normal 2 5 7 2" xfId="18349" xr:uid="{00000000-0005-0000-0000-00009E470000}"/>
    <cellStyle name="Normal 2 5 8" xfId="18350" xr:uid="{00000000-0005-0000-0000-00009F470000}"/>
    <cellStyle name="Normal 2 50" xfId="18351" xr:uid="{00000000-0005-0000-0000-0000A0470000}"/>
    <cellStyle name="Normal 2 50 2" xfId="18352" xr:uid="{00000000-0005-0000-0000-0000A1470000}"/>
    <cellStyle name="Normal 2 51" xfId="18353" xr:uid="{00000000-0005-0000-0000-0000A2470000}"/>
    <cellStyle name="Normal 2 51 2" xfId="18354" xr:uid="{00000000-0005-0000-0000-0000A3470000}"/>
    <cellStyle name="Normal 2 52" xfId="18355" xr:uid="{00000000-0005-0000-0000-0000A4470000}"/>
    <cellStyle name="Normal 2 52 2" xfId="18356" xr:uid="{00000000-0005-0000-0000-0000A5470000}"/>
    <cellStyle name="Normal 2 53" xfId="18357" xr:uid="{00000000-0005-0000-0000-0000A6470000}"/>
    <cellStyle name="Normal 2 53 2" xfId="18358" xr:uid="{00000000-0005-0000-0000-0000A7470000}"/>
    <cellStyle name="Normal 2 54" xfId="18359" xr:uid="{00000000-0005-0000-0000-0000A8470000}"/>
    <cellStyle name="Normal 2 54 2" xfId="18360" xr:uid="{00000000-0005-0000-0000-0000A9470000}"/>
    <cellStyle name="Normal 2 55" xfId="18361" xr:uid="{00000000-0005-0000-0000-0000AA470000}"/>
    <cellStyle name="Normal 2 55 2" xfId="18362" xr:uid="{00000000-0005-0000-0000-0000AB470000}"/>
    <cellStyle name="Normal 2 56" xfId="18363" xr:uid="{00000000-0005-0000-0000-0000AC470000}"/>
    <cellStyle name="Normal 2 56 2" xfId="18364" xr:uid="{00000000-0005-0000-0000-0000AD470000}"/>
    <cellStyle name="Normal 2 57" xfId="18365" xr:uid="{00000000-0005-0000-0000-0000AE470000}"/>
    <cellStyle name="Normal 2 57 2" xfId="18366" xr:uid="{00000000-0005-0000-0000-0000AF470000}"/>
    <cellStyle name="Normal 2 58" xfId="18367" xr:uid="{00000000-0005-0000-0000-0000B0470000}"/>
    <cellStyle name="Normal 2 58 2" xfId="18368" xr:uid="{00000000-0005-0000-0000-0000B1470000}"/>
    <cellStyle name="Normal 2 59" xfId="18369" xr:uid="{00000000-0005-0000-0000-0000B2470000}"/>
    <cellStyle name="Normal 2 59 2" xfId="18370" xr:uid="{00000000-0005-0000-0000-0000B3470000}"/>
    <cellStyle name="Normal 2 6" xfId="18371" xr:uid="{00000000-0005-0000-0000-0000B4470000}"/>
    <cellStyle name="Normal 2 6 2" xfId="18372" xr:uid="{00000000-0005-0000-0000-0000B5470000}"/>
    <cellStyle name="Normal 2 6 2 2" xfId="18373" xr:uid="{00000000-0005-0000-0000-0000B6470000}"/>
    <cellStyle name="Normal 2 6 2 2 2" xfId="18374" xr:uid="{00000000-0005-0000-0000-0000B7470000}"/>
    <cellStyle name="Normal 2 6 2 2 2 2" xfId="18375" xr:uid="{00000000-0005-0000-0000-0000B8470000}"/>
    <cellStyle name="Normal 2 6 2 2 3" xfId="18376" xr:uid="{00000000-0005-0000-0000-0000B9470000}"/>
    <cellStyle name="Normal 2 6 2 2 3 2" xfId="18377" xr:uid="{00000000-0005-0000-0000-0000BA470000}"/>
    <cellStyle name="Normal 2 6 2 2 4" xfId="18378" xr:uid="{00000000-0005-0000-0000-0000BB470000}"/>
    <cellStyle name="Normal 2 6 2 3" xfId="18379" xr:uid="{00000000-0005-0000-0000-0000BC470000}"/>
    <cellStyle name="Normal 2 6 2 3 2" xfId="18380" xr:uid="{00000000-0005-0000-0000-0000BD470000}"/>
    <cellStyle name="Normal 2 6 2 4" xfId="18381" xr:uid="{00000000-0005-0000-0000-0000BE470000}"/>
    <cellStyle name="Normal 2 6 2 4 2" xfId="18382" xr:uid="{00000000-0005-0000-0000-0000BF470000}"/>
    <cellStyle name="Normal 2 6 2 5" xfId="18383" xr:uid="{00000000-0005-0000-0000-0000C0470000}"/>
    <cellStyle name="Normal 2 6 3" xfId="18384" xr:uid="{00000000-0005-0000-0000-0000C1470000}"/>
    <cellStyle name="Normal 2 6 3 2" xfId="18385" xr:uid="{00000000-0005-0000-0000-0000C2470000}"/>
    <cellStyle name="Normal 2 6 3 2 2" xfId="18386" xr:uid="{00000000-0005-0000-0000-0000C3470000}"/>
    <cellStyle name="Normal 2 6 3 3" xfId="18387" xr:uid="{00000000-0005-0000-0000-0000C4470000}"/>
    <cellStyle name="Normal 2 6 3 3 2" xfId="18388" xr:uid="{00000000-0005-0000-0000-0000C5470000}"/>
    <cellStyle name="Normal 2 6 3 4" xfId="18389" xr:uid="{00000000-0005-0000-0000-0000C6470000}"/>
    <cellStyle name="Normal 2 6 4" xfId="18390" xr:uid="{00000000-0005-0000-0000-0000C7470000}"/>
    <cellStyle name="Normal 2 6 4 2" xfId="18391" xr:uid="{00000000-0005-0000-0000-0000C8470000}"/>
    <cellStyle name="Normal 2 6 5" xfId="18392" xr:uid="{00000000-0005-0000-0000-0000C9470000}"/>
    <cellStyle name="Normal 2 6 5 2" xfId="18393" xr:uid="{00000000-0005-0000-0000-0000CA470000}"/>
    <cellStyle name="Normal 2 6 6" xfId="18394" xr:uid="{00000000-0005-0000-0000-0000CB470000}"/>
    <cellStyle name="Normal 2 60" xfId="18395" xr:uid="{00000000-0005-0000-0000-0000CC470000}"/>
    <cellStyle name="Normal 2 60 2" xfId="18396" xr:uid="{00000000-0005-0000-0000-0000CD470000}"/>
    <cellStyle name="Normal 2 61" xfId="18397" xr:uid="{00000000-0005-0000-0000-0000CE470000}"/>
    <cellStyle name="Normal 2 61 2" xfId="18398" xr:uid="{00000000-0005-0000-0000-0000CF470000}"/>
    <cellStyle name="Normal 2 62" xfId="18399" xr:uid="{00000000-0005-0000-0000-0000D0470000}"/>
    <cellStyle name="Normal 2 62 2" xfId="18400" xr:uid="{00000000-0005-0000-0000-0000D1470000}"/>
    <cellStyle name="Normal 2 63" xfId="18401" xr:uid="{00000000-0005-0000-0000-0000D2470000}"/>
    <cellStyle name="Normal 2 63 2" xfId="18402" xr:uid="{00000000-0005-0000-0000-0000D3470000}"/>
    <cellStyle name="Normal 2 64" xfId="18403" xr:uid="{00000000-0005-0000-0000-0000D4470000}"/>
    <cellStyle name="Normal 2 64 2" xfId="18404" xr:uid="{00000000-0005-0000-0000-0000D5470000}"/>
    <cellStyle name="Normal 2 65" xfId="18405" xr:uid="{00000000-0005-0000-0000-0000D6470000}"/>
    <cellStyle name="Normal 2 65 2" xfId="18406" xr:uid="{00000000-0005-0000-0000-0000D7470000}"/>
    <cellStyle name="Normal 2 66" xfId="18407" xr:uid="{00000000-0005-0000-0000-0000D8470000}"/>
    <cellStyle name="Normal 2 66 2" xfId="18408" xr:uid="{00000000-0005-0000-0000-0000D9470000}"/>
    <cellStyle name="Normal 2 67" xfId="18409" xr:uid="{00000000-0005-0000-0000-0000DA470000}"/>
    <cellStyle name="Normal 2 67 2" xfId="18410" xr:uid="{00000000-0005-0000-0000-0000DB470000}"/>
    <cellStyle name="Normal 2 68" xfId="18411" xr:uid="{00000000-0005-0000-0000-0000DC470000}"/>
    <cellStyle name="Normal 2 68 2" xfId="18412" xr:uid="{00000000-0005-0000-0000-0000DD470000}"/>
    <cellStyle name="Normal 2 69" xfId="18413" xr:uid="{00000000-0005-0000-0000-0000DE470000}"/>
    <cellStyle name="Normal 2 69 2" xfId="18414" xr:uid="{00000000-0005-0000-0000-0000DF470000}"/>
    <cellStyle name="Normal 2 7" xfId="18415" xr:uid="{00000000-0005-0000-0000-0000E0470000}"/>
    <cellStyle name="Normal 2 7 2" xfId="18416" xr:uid="{00000000-0005-0000-0000-0000E1470000}"/>
    <cellStyle name="Normal 2 7 2 2" xfId="18417" xr:uid="{00000000-0005-0000-0000-0000E2470000}"/>
    <cellStyle name="Normal 2 7 2 2 2" xfId="18418" xr:uid="{00000000-0005-0000-0000-0000E3470000}"/>
    <cellStyle name="Normal 2 7 2 2 2 2" xfId="18419" xr:uid="{00000000-0005-0000-0000-0000E4470000}"/>
    <cellStyle name="Normal 2 7 2 2 3" xfId="18420" xr:uid="{00000000-0005-0000-0000-0000E5470000}"/>
    <cellStyle name="Normal 2 7 2 2 3 2" xfId="18421" xr:uid="{00000000-0005-0000-0000-0000E6470000}"/>
    <cellStyle name="Normal 2 7 2 2 4" xfId="18422" xr:uid="{00000000-0005-0000-0000-0000E7470000}"/>
    <cellStyle name="Normal 2 7 2 3" xfId="18423" xr:uid="{00000000-0005-0000-0000-0000E8470000}"/>
    <cellStyle name="Normal 2 7 2 3 2" xfId="18424" xr:uid="{00000000-0005-0000-0000-0000E9470000}"/>
    <cellStyle name="Normal 2 7 2 4" xfId="18425" xr:uid="{00000000-0005-0000-0000-0000EA470000}"/>
    <cellStyle name="Normal 2 7 2 4 2" xfId="18426" xr:uid="{00000000-0005-0000-0000-0000EB470000}"/>
    <cellStyle name="Normal 2 7 2 5" xfId="18427" xr:uid="{00000000-0005-0000-0000-0000EC470000}"/>
    <cellStyle name="Normal 2 7 3" xfId="18428" xr:uid="{00000000-0005-0000-0000-0000ED470000}"/>
    <cellStyle name="Normal 2 7 3 2" xfId="18429" xr:uid="{00000000-0005-0000-0000-0000EE470000}"/>
    <cellStyle name="Normal 2 7 3 2 2" xfId="18430" xr:uid="{00000000-0005-0000-0000-0000EF470000}"/>
    <cellStyle name="Normal 2 7 3 3" xfId="18431" xr:uid="{00000000-0005-0000-0000-0000F0470000}"/>
    <cellStyle name="Normal 2 7 3 3 2" xfId="18432" xr:uid="{00000000-0005-0000-0000-0000F1470000}"/>
    <cellStyle name="Normal 2 7 3 4" xfId="18433" xr:uid="{00000000-0005-0000-0000-0000F2470000}"/>
    <cellStyle name="Normal 2 7 4" xfId="18434" xr:uid="{00000000-0005-0000-0000-0000F3470000}"/>
    <cellStyle name="Normal 2 7 4 2" xfId="18435" xr:uid="{00000000-0005-0000-0000-0000F4470000}"/>
    <cellStyle name="Normal 2 7 5" xfId="18436" xr:uid="{00000000-0005-0000-0000-0000F5470000}"/>
    <cellStyle name="Normal 2 7 5 2" xfId="18437" xr:uid="{00000000-0005-0000-0000-0000F6470000}"/>
    <cellStyle name="Normal 2 7 6" xfId="18438" xr:uid="{00000000-0005-0000-0000-0000F7470000}"/>
    <cellStyle name="Normal 2 70" xfId="18439" xr:uid="{00000000-0005-0000-0000-0000F8470000}"/>
    <cellStyle name="Normal 2 70 2" xfId="18440" xr:uid="{00000000-0005-0000-0000-0000F9470000}"/>
    <cellStyle name="Normal 2 71" xfId="18441" xr:uid="{00000000-0005-0000-0000-0000FA470000}"/>
    <cellStyle name="Normal 2 71 2" xfId="18442" xr:uid="{00000000-0005-0000-0000-0000FB470000}"/>
    <cellStyle name="Normal 2 72" xfId="18443" xr:uid="{00000000-0005-0000-0000-0000FC470000}"/>
    <cellStyle name="Normal 2 72 2" xfId="18444" xr:uid="{00000000-0005-0000-0000-0000FD470000}"/>
    <cellStyle name="Normal 2 73" xfId="18445" xr:uid="{00000000-0005-0000-0000-0000FE470000}"/>
    <cellStyle name="Normal 2 73 2" xfId="18446" xr:uid="{00000000-0005-0000-0000-0000FF470000}"/>
    <cellStyle name="Normal 2 74" xfId="18447" xr:uid="{00000000-0005-0000-0000-000000480000}"/>
    <cellStyle name="Normal 2 74 2" xfId="18448" xr:uid="{00000000-0005-0000-0000-000001480000}"/>
    <cellStyle name="Normal 2 75" xfId="18449" xr:uid="{00000000-0005-0000-0000-000002480000}"/>
    <cellStyle name="Normal 2 75 2" xfId="18450" xr:uid="{00000000-0005-0000-0000-000003480000}"/>
    <cellStyle name="Normal 2 76" xfId="18451" xr:uid="{00000000-0005-0000-0000-000004480000}"/>
    <cellStyle name="Normal 2 76 2" xfId="18452" xr:uid="{00000000-0005-0000-0000-000005480000}"/>
    <cellStyle name="Normal 2 77" xfId="18453" xr:uid="{00000000-0005-0000-0000-000006480000}"/>
    <cellStyle name="Normal 2 77 2" xfId="18454" xr:uid="{00000000-0005-0000-0000-000007480000}"/>
    <cellStyle name="Normal 2 78" xfId="18455" xr:uid="{00000000-0005-0000-0000-000008480000}"/>
    <cellStyle name="Normal 2 78 2" xfId="18456" xr:uid="{00000000-0005-0000-0000-000009480000}"/>
    <cellStyle name="Normal 2 79" xfId="18457" xr:uid="{00000000-0005-0000-0000-00000A480000}"/>
    <cellStyle name="Normal 2 79 2" xfId="18458" xr:uid="{00000000-0005-0000-0000-00000B480000}"/>
    <cellStyle name="Normal 2 8" xfId="18459" xr:uid="{00000000-0005-0000-0000-00000C480000}"/>
    <cellStyle name="Normal 2 8 2" xfId="18460" xr:uid="{00000000-0005-0000-0000-00000D480000}"/>
    <cellStyle name="Normal 2 8 2 2" xfId="18461" xr:uid="{00000000-0005-0000-0000-00000E480000}"/>
    <cellStyle name="Normal 2 8 2 2 2" xfId="18462" xr:uid="{00000000-0005-0000-0000-00000F480000}"/>
    <cellStyle name="Normal 2 8 2 2 2 2" xfId="18463" xr:uid="{00000000-0005-0000-0000-000010480000}"/>
    <cellStyle name="Normal 2 8 2 2 3" xfId="18464" xr:uid="{00000000-0005-0000-0000-000011480000}"/>
    <cellStyle name="Normal 2 8 2 2 3 2" xfId="18465" xr:uid="{00000000-0005-0000-0000-000012480000}"/>
    <cellStyle name="Normal 2 8 2 2 4" xfId="18466" xr:uid="{00000000-0005-0000-0000-000013480000}"/>
    <cellStyle name="Normal 2 8 2 3" xfId="18467" xr:uid="{00000000-0005-0000-0000-000014480000}"/>
    <cellStyle name="Normal 2 8 2 3 2" xfId="18468" xr:uid="{00000000-0005-0000-0000-000015480000}"/>
    <cellStyle name="Normal 2 8 2 4" xfId="18469" xr:uid="{00000000-0005-0000-0000-000016480000}"/>
    <cellStyle name="Normal 2 8 2 4 2" xfId="18470" xr:uid="{00000000-0005-0000-0000-000017480000}"/>
    <cellStyle name="Normal 2 8 2 5" xfId="18471" xr:uid="{00000000-0005-0000-0000-000018480000}"/>
    <cellStyle name="Normal 2 8 3" xfId="18472" xr:uid="{00000000-0005-0000-0000-000019480000}"/>
    <cellStyle name="Normal 2 8 3 2" xfId="18473" xr:uid="{00000000-0005-0000-0000-00001A480000}"/>
    <cellStyle name="Normal 2 8 3 2 2" xfId="18474" xr:uid="{00000000-0005-0000-0000-00001B480000}"/>
    <cellStyle name="Normal 2 8 3 3" xfId="18475" xr:uid="{00000000-0005-0000-0000-00001C480000}"/>
    <cellStyle name="Normal 2 8 3 3 2" xfId="18476" xr:uid="{00000000-0005-0000-0000-00001D480000}"/>
    <cellStyle name="Normal 2 8 3 4" xfId="18477" xr:uid="{00000000-0005-0000-0000-00001E480000}"/>
    <cellStyle name="Normal 2 8 4" xfId="18478" xr:uid="{00000000-0005-0000-0000-00001F480000}"/>
    <cellStyle name="Normal 2 8 4 2" xfId="18479" xr:uid="{00000000-0005-0000-0000-000020480000}"/>
    <cellStyle name="Normal 2 8 5" xfId="18480" xr:uid="{00000000-0005-0000-0000-000021480000}"/>
    <cellStyle name="Normal 2 8 5 2" xfId="18481" xr:uid="{00000000-0005-0000-0000-000022480000}"/>
    <cellStyle name="Normal 2 8 6" xfId="18482" xr:uid="{00000000-0005-0000-0000-000023480000}"/>
    <cellStyle name="Normal 2 80" xfId="18483" xr:uid="{00000000-0005-0000-0000-000024480000}"/>
    <cellStyle name="Normal 2 80 2" xfId="18484" xr:uid="{00000000-0005-0000-0000-000025480000}"/>
    <cellStyle name="Normal 2 81" xfId="18485" xr:uid="{00000000-0005-0000-0000-000026480000}"/>
    <cellStyle name="Normal 2 81 2" xfId="18486" xr:uid="{00000000-0005-0000-0000-000027480000}"/>
    <cellStyle name="Normal 2 82" xfId="18487" xr:uid="{00000000-0005-0000-0000-000028480000}"/>
    <cellStyle name="Normal 2 82 2" xfId="18488" xr:uid="{00000000-0005-0000-0000-000029480000}"/>
    <cellStyle name="Normal 2 83" xfId="18489" xr:uid="{00000000-0005-0000-0000-00002A480000}"/>
    <cellStyle name="Normal 2 83 2" xfId="18490" xr:uid="{00000000-0005-0000-0000-00002B480000}"/>
    <cellStyle name="Normal 2 84" xfId="18491" xr:uid="{00000000-0005-0000-0000-00002C480000}"/>
    <cellStyle name="Normal 2 84 2" xfId="18492" xr:uid="{00000000-0005-0000-0000-00002D480000}"/>
    <cellStyle name="Normal 2 85" xfId="18493" xr:uid="{00000000-0005-0000-0000-00002E480000}"/>
    <cellStyle name="Normal 2 85 2" xfId="18494" xr:uid="{00000000-0005-0000-0000-00002F480000}"/>
    <cellStyle name="Normal 2 86" xfId="18495" xr:uid="{00000000-0005-0000-0000-000030480000}"/>
    <cellStyle name="Normal 2 9" xfId="18496" xr:uid="{00000000-0005-0000-0000-000031480000}"/>
    <cellStyle name="Normal 2 9 2" xfId="18497" xr:uid="{00000000-0005-0000-0000-000032480000}"/>
    <cellStyle name="Normal 2 9 2 2" xfId="18498" xr:uid="{00000000-0005-0000-0000-000033480000}"/>
    <cellStyle name="Normal 2 9 2 2 2" xfId="18499" xr:uid="{00000000-0005-0000-0000-000034480000}"/>
    <cellStyle name="Normal 2 9 2 2 2 2" xfId="18500" xr:uid="{00000000-0005-0000-0000-000035480000}"/>
    <cellStyle name="Normal 2 9 2 2 3" xfId="18501" xr:uid="{00000000-0005-0000-0000-000036480000}"/>
    <cellStyle name="Normal 2 9 2 2 3 2" xfId="18502" xr:uid="{00000000-0005-0000-0000-000037480000}"/>
    <cellStyle name="Normal 2 9 2 2 4" xfId="18503" xr:uid="{00000000-0005-0000-0000-000038480000}"/>
    <cellStyle name="Normal 2 9 2 3" xfId="18504" xr:uid="{00000000-0005-0000-0000-000039480000}"/>
    <cellStyle name="Normal 2 9 2 3 2" xfId="18505" xr:uid="{00000000-0005-0000-0000-00003A480000}"/>
    <cellStyle name="Normal 2 9 2 4" xfId="18506" xr:uid="{00000000-0005-0000-0000-00003B480000}"/>
    <cellStyle name="Normal 2 9 2 4 2" xfId="18507" xr:uid="{00000000-0005-0000-0000-00003C480000}"/>
    <cellStyle name="Normal 2 9 2 5" xfId="18508" xr:uid="{00000000-0005-0000-0000-00003D480000}"/>
    <cellStyle name="Normal 2 9 3" xfId="18509" xr:uid="{00000000-0005-0000-0000-00003E480000}"/>
    <cellStyle name="Normal 2 9 3 2" xfId="18510" xr:uid="{00000000-0005-0000-0000-00003F480000}"/>
    <cellStyle name="Normal 2 9 3 2 2" xfId="18511" xr:uid="{00000000-0005-0000-0000-000040480000}"/>
    <cellStyle name="Normal 2 9 3 3" xfId="18512" xr:uid="{00000000-0005-0000-0000-000041480000}"/>
    <cellStyle name="Normal 2 9 3 3 2" xfId="18513" xr:uid="{00000000-0005-0000-0000-000042480000}"/>
    <cellStyle name="Normal 2 9 3 4" xfId="18514" xr:uid="{00000000-0005-0000-0000-000043480000}"/>
    <cellStyle name="Normal 2 9 4" xfId="18515" xr:uid="{00000000-0005-0000-0000-000044480000}"/>
    <cellStyle name="Normal 2 9 4 2" xfId="18516" xr:uid="{00000000-0005-0000-0000-000045480000}"/>
    <cellStyle name="Normal 2 9 5" xfId="18517" xr:uid="{00000000-0005-0000-0000-000046480000}"/>
    <cellStyle name="Normal 2 9 5 2" xfId="18518" xr:uid="{00000000-0005-0000-0000-000047480000}"/>
    <cellStyle name="Normal 2 9 6" xfId="18519" xr:uid="{00000000-0005-0000-0000-000048480000}"/>
    <cellStyle name="Normal 2_3PP reportv12 (2)" xfId="18520" xr:uid="{00000000-0005-0000-0000-000049480000}"/>
    <cellStyle name="Normal 20" xfId="18521" xr:uid="{00000000-0005-0000-0000-00004A480000}"/>
    <cellStyle name="Normal 20 2" xfId="18522" xr:uid="{00000000-0005-0000-0000-00004B480000}"/>
    <cellStyle name="Normal 20 2 2" xfId="18523" xr:uid="{00000000-0005-0000-0000-00004C480000}"/>
    <cellStyle name="Normal 20 2 2 2" xfId="18524" xr:uid="{00000000-0005-0000-0000-00004D480000}"/>
    <cellStyle name="Normal 20 2 3" xfId="18525" xr:uid="{00000000-0005-0000-0000-00004E480000}"/>
    <cellStyle name="Normal 20 3" xfId="18526" xr:uid="{00000000-0005-0000-0000-00004F480000}"/>
    <cellStyle name="Normal 20 3 2" xfId="18527" xr:uid="{00000000-0005-0000-0000-000050480000}"/>
    <cellStyle name="Normal 20 4" xfId="18528" xr:uid="{00000000-0005-0000-0000-000051480000}"/>
    <cellStyle name="Normal 20 4 2" xfId="18529" xr:uid="{00000000-0005-0000-0000-000052480000}"/>
    <cellStyle name="Normal 20 5" xfId="18530" xr:uid="{00000000-0005-0000-0000-000053480000}"/>
    <cellStyle name="Normal 21" xfId="18531" xr:uid="{00000000-0005-0000-0000-000054480000}"/>
    <cellStyle name="Normal 21 10" xfId="18532" xr:uid="{00000000-0005-0000-0000-000055480000}"/>
    <cellStyle name="Normal 21 10 2" xfId="18533" xr:uid="{00000000-0005-0000-0000-000056480000}"/>
    <cellStyle name="Normal 21 11" xfId="18534" xr:uid="{00000000-0005-0000-0000-000057480000}"/>
    <cellStyle name="Normal 21 11 2" xfId="18535" xr:uid="{00000000-0005-0000-0000-000058480000}"/>
    <cellStyle name="Normal 21 12" xfId="18536" xr:uid="{00000000-0005-0000-0000-000059480000}"/>
    <cellStyle name="Normal 21 2" xfId="18537" xr:uid="{00000000-0005-0000-0000-00005A480000}"/>
    <cellStyle name="Normal 21 2 2" xfId="18538" xr:uid="{00000000-0005-0000-0000-00005B480000}"/>
    <cellStyle name="Normal 21 2 2 2" xfId="18539" xr:uid="{00000000-0005-0000-0000-00005C480000}"/>
    <cellStyle name="Normal 21 2 3" xfId="18540" xr:uid="{00000000-0005-0000-0000-00005D480000}"/>
    <cellStyle name="Normal 21 3" xfId="18541" xr:uid="{00000000-0005-0000-0000-00005E480000}"/>
    <cellStyle name="Normal 21 3 2" xfId="18542" xr:uid="{00000000-0005-0000-0000-00005F480000}"/>
    <cellStyle name="Normal 21 3 2 2" xfId="18543" xr:uid="{00000000-0005-0000-0000-000060480000}"/>
    <cellStyle name="Normal 21 3 2 2 2" xfId="18544" xr:uid="{00000000-0005-0000-0000-000061480000}"/>
    <cellStyle name="Normal 21 3 2 3" xfId="18545" xr:uid="{00000000-0005-0000-0000-000062480000}"/>
    <cellStyle name="Normal 21 3 2 3 2" xfId="18546" xr:uid="{00000000-0005-0000-0000-000063480000}"/>
    <cellStyle name="Normal 21 3 2 4" xfId="18547" xr:uid="{00000000-0005-0000-0000-000064480000}"/>
    <cellStyle name="Normal 21 3 2 4 2" xfId="18548" xr:uid="{00000000-0005-0000-0000-000065480000}"/>
    <cellStyle name="Normal 21 3 2 5" xfId="18549" xr:uid="{00000000-0005-0000-0000-000066480000}"/>
    <cellStyle name="Normal 21 3 3" xfId="18550" xr:uid="{00000000-0005-0000-0000-000067480000}"/>
    <cellStyle name="Normal 21 3 3 2" xfId="18551" xr:uid="{00000000-0005-0000-0000-000068480000}"/>
    <cellStyle name="Normal 21 3 4" xfId="18552" xr:uid="{00000000-0005-0000-0000-000069480000}"/>
    <cellStyle name="Normal 21 3 4 2" xfId="18553" xr:uid="{00000000-0005-0000-0000-00006A480000}"/>
    <cellStyle name="Normal 21 3 5" xfId="18554" xr:uid="{00000000-0005-0000-0000-00006B480000}"/>
    <cellStyle name="Normal 21 3 5 2" xfId="18555" xr:uid="{00000000-0005-0000-0000-00006C480000}"/>
    <cellStyle name="Normal 21 3 6" xfId="18556" xr:uid="{00000000-0005-0000-0000-00006D480000}"/>
    <cellStyle name="Normal 21 4" xfId="18557" xr:uid="{00000000-0005-0000-0000-00006E480000}"/>
    <cellStyle name="Normal 21 4 2" xfId="18558" xr:uid="{00000000-0005-0000-0000-00006F480000}"/>
    <cellStyle name="Normal 21 4 2 2" xfId="18559" xr:uid="{00000000-0005-0000-0000-000070480000}"/>
    <cellStyle name="Normal 21 4 3" xfId="18560" xr:uid="{00000000-0005-0000-0000-000071480000}"/>
    <cellStyle name="Normal 21 4 3 2" xfId="18561" xr:uid="{00000000-0005-0000-0000-000072480000}"/>
    <cellStyle name="Normal 21 4 4" xfId="18562" xr:uid="{00000000-0005-0000-0000-000073480000}"/>
    <cellStyle name="Normal 21 4 4 2" xfId="18563" xr:uid="{00000000-0005-0000-0000-000074480000}"/>
    <cellStyle name="Normal 21 4 5" xfId="18564" xr:uid="{00000000-0005-0000-0000-000075480000}"/>
    <cellStyle name="Normal 21 5" xfId="18565" xr:uid="{00000000-0005-0000-0000-000076480000}"/>
    <cellStyle name="Normal 21 5 2" xfId="18566" xr:uid="{00000000-0005-0000-0000-000077480000}"/>
    <cellStyle name="Normal 21 5 2 2" xfId="18567" xr:uid="{00000000-0005-0000-0000-000078480000}"/>
    <cellStyle name="Normal 21 5 3" xfId="18568" xr:uid="{00000000-0005-0000-0000-000079480000}"/>
    <cellStyle name="Normal 21 6" xfId="18569" xr:uid="{00000000-0005-0000-0000-00007A480000}"/>
    <cellStyle name="Normal 21 6 2" xfId="18570" xr:uid="{00000000-0005-0000-0000-00007B480000}"/>
    <cellStyle name="Normal 21 7" xfId="18571" xr:uid="{00000000-0005-0000-0000-00007C480000}"/>
    <cellStyle name="Normal 21 7 2" xfId="18572" xr:uid="{00000000-0005-0000-0000-00007D480000}"/>
    <cellStyle name="Normal 21 7 2 2" xfId="18573" xr:uid="{00000000-0005-0000-0000-00007E480000}"/>
    <cellStyle name="Normal 21 7 3" xfId="18574" xr:uid="{00000000-0005-0000-0000-00007F480000}"/>
    <cellStyle name="Normal 21 8" xfId="18575" xr:uid="{00000000-0005-0000-0000-000080480000}"/>
    <cellStyle name="Normal 21 8 2" xfId="18576" xr:uid="{00000000-0005-0000-0000-000081480000}"/>
    <cellStyle name="Normal 21 9" xfId="18577" xr:uid="{00000000-0005-0000-0000-000082480000}"/>
    <cellStyle name="Normal 21 9 2" xfId="18578" xr:uid="{00000000-0005-0000-0000-000083480000}"/>
    <cellStyle name="Normal 21_TK Materials（成本分析-20110827）" xfId="18579" xr:uid="{00000000-0005-0000-0000-000084480000}"/>
    <cellStyle name="Normal 22" xfId="18580" xr:uid="{00000000-0005-0000-0000-000085480000}"/>
    <cellStyle name="Normal 22 2" xfId="18581" xr:uid="{00000000-0005-0000-0000-000086480000}"/>
    <cellStyle name="Normal 22 2 2" xfId="18582" xr:uid="{00000000-0005-0000-0000-000087480000}"/>
    <cellStyle name="Normal 22 2 2 2" xfId="18583" xr:uid="{00000000-0005-0000-0000-000088480000}"/>
    <cellStyle name="Normal 22 2 3" xfId="18584" xr:uid="{00000000-0005-0000-0000-000089480000}"/>
    <cellStyle name="Normal 22 3" xfId="18585" xr:uid="{00000000-0005-0000-0000-00008A480000}"/>
    <cellStyle name="Normal 22 3 2" xfId="18586" xr:uid="{00000000-0005-0000-0000-00008B480000}"/>
    <cellStyle name="Normal 22 4" xfId="18587" xr:uid="{00000000-0005-0000-0000-00008C480000}"/>
    <cellStyle name="Normal 23" xfId="18588" xr:uid="{00000000-0005-0000-0000-00008D480000}"/>
    <cellStyle name="Normal 23 2" xfId="18589" xr:uid="{00000000-0005-0000-0000-00008E480000}"/>
    <cellStyle name="Normal 23 2 2" xfId="18590" xr:uid="{00000000-0005-0000-0000-00008F480000}"/>
    <cellStyle name="Normal 23 2 2 2" xfId="18591" xr:uid="{00000000-0005-0000-0000-000090480000}"/>
    <cellStyle name="Normal 23 2 3" xfId="18592" xr:uid="{00000000-0005-0000-0000-000091480000}"/>
    <cellStyle name="Normal 23 3" xfId="18593" xr:uid="{00000000-0005-0000-0000-000092480000}"/>
    <cellStyle name="Normal 23 3 2" xfId="18594" xr:uid="{00000000-0005-0000-0000-000093480000}"/>
    <cellStyle name="Normal 23 4" xfId="18595" xr:uid="{00000000-0005-0000-0000-000094480000}"/>
    <cellStyle name="Normal 23 4 2" xfId="18596" xr:uid="{00000000-0005-0000-0000-000095480000}"/>
    <cellStyle name="Normal 23 5" xfId="18597" xr:uid="{00000000-0005-0000-0000-000096480000}"/>
    <cellStyle name="Normal 24" xfId="18598" xr:uid="{00000000-0005-0000-0000-000097480000}"/>
    <cellStyle name="Normal 24 2" xfId="18599" xr:uid="{00000000-0005-0000-0000-000098480000}"/>
    <cellStyle name="Normal 24 2 2" xfId="18600" xr:uid="{00000000-0005-0000-0000-000099480000}"/>
    <cellStyle name="Normal 24 2 2 2" xfId="18601" xr:uid="{00000000-0005-0000-0000-00009A480000}"/>
    <cellStyle name="Normal 24 2 3" xfId="18602" xr:uid="{00000000-0005-0000-0000-00009B480000}"/>
    <cellStyle name="Normal 24 3" xfId="18603" xr:uid="{00000000-0005-0000-0000-00009C480000}"/>
    <cellStyle name="Normal 24 3 2" xfId="18604" xr:uid="{00000000-0005-0000-0000-00009D480000}"/>
    <cellStyle name="Normal 24 4" xfId="18605" xr:uid="{00000000-0005-0000-0000-00009E480000}"/>
    <cellStyle name="Normal 24 4 2" xfId="18606" xr:uid="{00000000-0005-0000-0000-00009F480000}"/>
    <cellStyle name="Normal 24 5" xfId="18607" xr:uid="{00000000-0005-0000-0000-0000A0480000}"/>
    <cellStyle name="Normal 24 5 2" xfId="18608" xr:uid="{00000000-0005-0000-0000-0000A1480000}"/>
    <cellStyle name="Normal 24 6" xfId="18609" xr:uid="{00000000-0005-0000-0000-0000A2480000}"/>
    <cellStyle name="Normal 24 6 2" xfId="18610" xr:uid="{00000000-0005-0000-0000-0000A3480000}"/>
    <cellStyle name="Normal 24 7" xfId="18611" xr:uid="{00000000-0005-0000-0000-0000A4480000}"/>
    <cellStyle name="Normal 24 7 2" xfId="18612" xr:uid="{00000000-0005-0000-0000-0000A5480000}"/>
    <cellStyle name="Normal 24 8" xfId="18613" xr:uid="{00000000-0005-0000-0000-0000A6480000}"/>
    <cellStyle name="Normal 25" xfId="18614" xr:uid="{00000000-0005-0000-0000-0000A7480000}"/>
    <cellStyle name="Normal 25 2" xfId="18615" xr:uid="{00000000-0005-0000-0000-0000A8480000}"/>
    <cellStyle name="Normal 25 2 2" xfId="18616" xr:uid="{00000000-0005-0000-0000-0000A9480000}"/>
    <cellStyle name="Normal 25 2 2 2" xfId="18617" xr:uid="{00000000-0005-0000-0000-0000AA480000}"/>
    <cellStyle name="Normal 25 2 3" xfId="18618" xr:uid="{00000000-0005-0000-0000-0000AB480000}"/>
    <cellStyle name="Normal 25 3" xfId="18619" xr:uid="{00000000-0005-0000-0000-0000AC480000}"/>
    <cellStyle name="Normal 25 3 2" xfId="18620" xr:uid="{00000000-0005-0000-0000-0000AD480000}"/>
    <cellStyle name="Normal 25 4" xfId="18621" xr:uid="{00000000-0005-0000-0000-0000AE480000}"/>
    <cellStyle name="Normal 25 4 2" xfId="18622" xr:uid="{00000000-0005-0000-0000-0000AF480000}"/>
    <cellStyle name="Normal 25 5" xfId="18623" xr:uid="{00000000-0005-0000-0000-0000B0480000}"/>
    <cellStyle name="Normal 25 5 2" xfId="18624" xr:uid="{00000000-0005-0000-0000-0000B1480000}"/>
    <cellStyle name="Normal 25 6" xfId="18625" xr:uid="{00000000-0005-0000-0000-0000B2480000}"/>
    <cellStyle name="Normal 25 6 2" xfId="18626" xr:uid="{00000000-0005-0000-0000-0000B3480000}"/>
    <cellStyle name="Normal 25 7" xfId="18627" xr:uid="{00000000-0005-0000-0000-0000B4480000}"/>
    <cellStyle name="Normal 26" xfId="18628" xr:uid="{00000000-0005-0000-0000-0000B5480000}"/>
    <cellStyle name="Normal 26 2" xfId="18629" xr:uid="{00000000-0005-0000-0000-0000B6480000}"/>
    <cellStyle name="Normal 26 2 2" xfId="18630" xr:uid="{00000000-0005-0000-0000-0000B7480000}"/>
    <cellStyle name="Normal 26 2 2 2" xfId="18631" xr:uid="{00000000-0005-0000-0000-0000B8480000}"/>
    <cellStyle name="Normal 26 2 3" xfId="18632" xr:uid="{00000000-0005-0000-0000-0000B9480000}"/>
    <cellStyle name="Normal 26 3" xfId="18633" xr:uid="{00000000-0005-0000-0000-0000BA480000}"/>
    <cellStyle name="Normal 26 3 2" xfId="18634" xr:uid="{00000000-0005-0000-0000-0000BB480000}"/>
    <cellStyle name="Normal 26 4" xfId="18635" xr:uid="{00000000-0005-0000-0000-0000BC480000}"/>
    <cellStyle name="Normal 26 4 2" xfId="18636" xr:uid="{00000000-0005-0000-0000-0000BD480000}"/>
    <cellStyle name="Normal 26 5" xfId="18637" xr:uid="{00000000-0005-0000-0000-0000BE480000}"/>
    <cellStyle name="Normal 26 5 2" xfId="18638" xr:uid="{00000000-0005-0000-0000-0000BF480000}"/>
    <cellStyle name="Normal 26 6" xfId="18639" xr:uid="{00000000-0005-0000-0000-0000C0480000}"/>
    <cellStyle name="Normal 26 6 2" xfId="18640" xr:uid="{00000000-0005-0000-0000-0000C1480000}"/>
    <cellStyle name="Normal 26 7" xfId="18641" xr:uid="{00000000-0005-0000-0000-0000C2480000}"/>
    <cellStyle name="Normal 26 7 2" xfId="18642" xr:uid="{00000000-0005-0000-0000-0000C3480000}"/>
    <cellStyle name="Normal 26 8" xfId="18643" xr:uid="{00000000-0005-0000-0000-0000C4480000}"/>
    <cellStyle name="Normal 27" xfId="18644" xr:uid="{00000000-0005-0000-0000-0000C5480000}"/>
    <cellStyle name="Normal 27 2" xfId="18645" xr:uid="{00000000-0005-0000-0000-0000C6480000}"/>
    <cellStyle name="Normal 27 2 2" xfId="18646" xr:uid="{00000000-0005-0000-0000-0000C7480000}"/>
    <cellStyle name="Normal 27 2 2 2" xfId="18647" xr:uid="{00000000-0005-0000-0000-0000C8480000}"/>
    <cellStyle name="Normal 27 2 3" xfId="18648" xr:uid="{00000000-0005-0000-0000-0000C9480000}"/>
    <cellStyle name="Normal 27 3" xfId="18649" xr:uid="{00000000-0005-0000-0000-0000CA480000}"/>
    <cellStyle name="Normal 27 3 2" xfId="18650" xr:uid="{00000000-0005-0000-0000-0000CB480000}"/>
    <cellStyle name="Normal 27 4" xfId="18651" xr:uid="{00000000-0005-0000-0000-0000CC480000}"/>
    <cellStyle name="Normal 27 4 2" xfId="18652" xr:uid="{00000000-0005-0000-0000-0000CD480000}"/>
    <cellStyle name="Normal 27 5" xfId="18653" xr:uid="{00000000-0005-0000-0000-0000CE480000}"/>
    <cellStyle name="Normal 27 5 2" xfId="18654" xr:uid="{00000000-0005-0000-0000-0000CF480000}"/>
    <cellStyle name="Normal 27 6" xfId="18655" xr:uid="{00000000-0005-0000-0000-0000D0480000}"/>
    <cellStyle name="Normal 27 6 2" xfId="18656" xr:uid="{00000000-0005-0000-0000-0000D1480000}"/>
    <cellStyle name="Normal 27 7" xfId="18657" xr:uid="{00000000-0005-0000-0000-0000D2480000}"/>
    <cellStyle name="Normal 27 7 2" xfId="18658" xr:uid="{00000000-0005-0000-0000-0000D3480000}"/>
    <cellStyle name="Normal 27 8" xfId="18659" xr:uid="{00000000-0005-0000-0000-0000D4480000}"/>
    <cellStyle name="Normal 28" xfId="18660" xr:uid="{00000000-0005-0000-0000-0000D5480000}"/>
    <cellStyle name="Normal 28 2" xfId="18661" xr:uid="{00000000-0005-0000-0000-0000D6480000}"/>
    <cellStyle name="Normal 28 2 2" xfId="18662" xr:uid="{00000000-0005-0000-0000-0000D7480000}"/>
    <cellStyle name="Normal 28 2 2 2" xfId="18663" xr:uid="{00000000-0005-0000-0000-0000D8480000}"/>
    <cellStyle name="Normal 28 2 3" xfId="18664" xr:uid="{00000000-0005-0000-0000-0000D9480000}"/>
    <cellStyle name="Normal 28 3" xfId="18665" xr:uid="{00000000-0005-0000-0000-0000DA480000}"/>
    <cellStyle name="Normal 28 3 2" xfId="18666" xr:uid="{00000000-0005-0000-0000-0000DB480000}"/>
    <cellStyle name="Normal 28 4" xfId="18667" xr:uid="{00000000-0005-0000-0000-0000DC480000}"/>
    <cellStyle name="Normal 28 4 2" xfId="18668" xr:uid="{00000000-0005-0000-0000-0000DD480000}"/>
    <cellStyle name="Normal 28 5" xfId="18669" xr:uid="{00000000-0005-0000-0000-0000DE480000}"/>
    <cellStyle name="Normal 28 5 2" xfId="18670" xr:uid="{00000000-0005-0000-0000-0000DF480000}"/>
    <cellStyle name="Normal 28 6" xfId="18671" xr:uid="{00000000-0005-0000-0000-0000E0480000}"/>
    <cellStyle name="Normal 28 6 2" xfId="18672" xr:uid="{00000000-0005-0000-0000-0000E1480000}"/>
    <cellStyle name="Normal 28 7" xfId="18673" xr:uid="{00000000-0005-0000-0000-0000E2480000}"/>
    <cellStyle name="Normal 29" xfId="18674" xr:uid="{00000000-0005-0000-0000-0000E3480000}"/>
    <cellStyle name="Normal 29 2" xfId="18675" xr:uid="{00000000-0005-0000-0000-0000E4480000}"/>
    <cellStyle name="Normal 29 2 2" xfId="18676" xr:uid="{00000000-0005-0000-0000-0000E5480000}"/>
    <cellStyle name="Normal 29 2 2 2" xfId="18677" xr:uid="{00000000-0005-0000-0000-0000E6480000}"/>
    <cellStyle name="Normal 29 2 3" xfId="18678" xr:uid="{00000000-0005-0000-0000-0000E7480000}"/>
    <cellStyle name="Normal 29 3" xfId="18679" xr:uid="{00000000-0005-0000-0000-0000E8480000}"/>
    <cellStyle name="Normal 29 3 2" xfId="18680" xr:uid="{00000000-0005-0000-0000-0000E9480000}"/>
    <cellStyle name="Normal 29 4" xfId="18681" xr:uid="{00000000-0005-0000-0000-0000EA480000}"/>
    <cellStyle name="Normal 29 4 2" xfId="18682" xr:uid="{00000000-0005-0000-0000-0000EB480000}"/>
    <cellStyle name="Normal 29 5" xfId="18683" xr:uid="{00000000-0005-0000-0000-0000EC480000}"/>
    <cellStyle name="Normal 29 5 2" xfId="18684" xr:uid="{00000000-0005-0000-0000-0000ED480000}"/>
    <cellStyle name="Normal 29 6" xfId="18685" xr:uid="{00000000-0005-0000-0000-0000EE480000}"/>
    <cellStyle name="Normal 29 6 2" xfId="18686" xr:uid="{00000000-0005-0000-0000-0000EF480000}"/>
    <cellStyle name="Normal 29 7" xfId="18687" xr:uid="{00000000-0005-0000-0000-0000F0480000}"/>
    <cellStyle name="Normal 3" xfId="5" xr:uid="{00000000-0005-0000-0000-0000F1480000}"/>
    <cellStyle name="Normal 3 10" xfId="18688" xr:uid="{00000000-0005-0000-0000-0000F2480000}"/>
    <cellStyle name="Normal 3 10 2" xfId="18689" xr:uid="{00000000-0005-0000-0000-0000F3480000}"/>
    <cellStyle name="Normal 3 10 2 2" xfId="18690" xr:uid="{00000000-0005-0000-0000-0000F4480000}"/>
    <cellStyle name="Normal 3 10 3" xfId="18691" xr:uid="{00000000-0005-0000-0000-0000F5480000}"/>
    <cellStyle name="Normal 3 11" xfId="18692" xr:uid="{00000000-0005-0000-0000-0000F6480000}"/>
    <cellStyle name="Normal 3 11 2" xfId="18693" xr:uid="{00000000-0005-0000-0000-0000F7480000}"/>
    <cellStyle name="Normal 3 11 2 2" xfId="18694" xr:uid="{00000000-0005-0000-0000-0000F8480000}"/>
    <cellStyle name="Normal 3 11 3" xfId="18695" xr:uid="{00000000-0005-0000-0000-0000F9480000}"/>
    <cellStyle name="Normal 3 12" xfId="18696" xr:uid="{00000000-0005-0000-0000-0000FA480000}"/>
    <cellStyle name="Normal 3 12 2" xfId="18697" xr:uid="{00000000-0005-0000-0000-0000FB480000}"/>
    <cellStyle name="Normal 3 12 2 2" xfId="18698" xr:uid="{00000000-0005-0000-0000-0000FC480000}"/>
    <cellStyle name="Normal 3 12 3" xfId="18699" xr:uid="{00000000-0005-0000-0000-0000FD480000}"/>
    <cellStyle name="Normal 3 13" xfId="18700" xr:uid="{00000000-0005-0000-0000-0000FE480000}"/>
    <cellStyle name="Normal 3 13 2" xfId="18701" xr:uid="{00000000-0005-0000-0000-0000FF480000}"/>
    <cellStyle name="Normal 3 13 2 2" xfId="18702" xr:uid="{00000000-0005-0000-0000-000000490000}"/>
    <cellStyle name="Normal 3 13 3" xfId="18703" xr:uid="{00000000-0005-0000-0000-000001490000}"/>
    <cellStyle name="Normal 3 14" xfId="18704" xr:uid="{00000000-0005-0000-0000-000002490000}"/>
    <cellStyle name="Normal 3 14 2" xfId="18705" xr:uid="{00000000-0005-0000-0000-000003490000}"/>
    <cellStyle name="Normal 3 14 2 2" xfId="18706" xr:uid="{00000000-0005-0000-0000-000004490000}"/>
    <cellStyle name="Normal 3 14 2 2 2" xfId="18707" xr:uid="{00000000-0005-0000-0000-000005490000}"/>
    <cellStyle name="Normal 3 14 2 3" xfId="18708" xr:uid="{00000000-0005-0000-0000-000006490000}"/>
    <cellStyle name="Normal 3 14 3" xfId="18709" xr:uid="{00000000-0005-0000-0000-000007490000}"/>
    <cellStyle name="Normal 3 14 3 2" xfId="18710" xr:uid="{00000000-0005-0000-0000-000008490000}"/>
    <cellStyle name="Normal 3 14 3 2 2" xfId="18711" xr:uid="{00000000-0005-0000-0000-000009490000}"/>
    <cellStyle name="Normal 3 14 3 3" xfId="18712" xr:uid="{00000000-0005-0000-0000-00000A490000}"/>
    <cellStyle name="Normal 3 14 4" xfId="18713" xr:uid="{00000000-0005-0000-0000-00000B490000}"/>
    <cellStyle name="Normal 3 14 4 2" xfId="18714" xr:uid="{00000000-0005-0000-0000-00000C490000}"/>
    <cellStyle name="Normal 3 14 5" xfId="18715" xr:uid="{00000000-0005-0000-0000-00000D490000}"/>
    <cellStyle name="Normal 3 15" xfId="18716" xr:uid="{00000000-0005-0000-0000-00000E490000}"/>
    <cellStyle name="Normal 3 15 2" xfId="18717" xr:uid="{00000000-0005-0000-0000-00000F490000}"/>
    <cellStyle name="Normal 3 15 2 2" xfId="18718" xr:uid="{00000000-0005-0000-0000-000010490000}"/>
    <cellStyle name="Normal 3 15 2 2 2" xfId="18719" xr:uid="{00000000-0005-0000-0000-000011490000}"/>
    <cellStyle name="Normal 3 15 2 2 2 2" xfId="18720" xr:uid="{00000000-0005-0000-0000-000012490000}"/>
    <cellStyle name="Normal 3 15 2 2 3" xfId="18721" xr:uid="{00000000-0005-0000-0000-000013490000}"/>
    <cellStyle name="Normal 3 15 2 3" xfId="18722" xr:uid="{00000000-0005-0000-0000-000014490000}"/>
    <cellStyle name="Normal 3 15 2 3 2" xfId="18723" xr:uid="{00000000-0005-0000-0000-000015490000}"/>
    <cellStyle name="Normal 3 15 2 4" xfId="18724" xr:uid="{00000000-0005-0000-0000-000016490000}"/>
    <cellStyle name="Normal 3 15 3" xfId="18725" xr:uid="{00000000-0005-0000-0000-000017490000}"/>
    <cellStyle name="Normal 3 15 3 2" xfId="18726" xr:uid="{00000000-0005-0000-0000-000018490000}"/>
    <cellStyle name="Normal 3 15 3 2 2" xfId="18727" xr:uid="{00000000-0005-0000-0000-000019490000}"/>
    <cellStyle name="Normal 3 15 3 3" xfId="18728" xr:uid="{00000000-0005-0000-0000-00001A490000}"/>
    <cellStyle name="Normal 3 15 4" xfId="18729" xr:uid="{00000000-0005-0000-0000-00001B490000}"/>
    <cellStyle name="Normal 3 15 4 2" xfId="18730" xr:uid="{00000000-0005-0000-0000-00001C490000}"/>
    <cellStyle name="Normal 3 15 5" xfId="18731" xr:uid="{00000000-0005-0000-0000-00001D490000}"/>
    <cellStyle name="Normal 3 15_~2093566" xfId="18732" xr:uid="{00000000-0005-0000-0000-00001E490000}"/>
    <cellStyle name="Normal 3 16" xfId="18733" xr:uid="{00000000-0005-0000-0000-00001F490000}"/>
    <cellStyle name="Normal 3 16 2" xfId="18734" xr:uid="{00000000-0005-0000-0000-000020490000}"/>
    <cellStyle name="Normal 3 17" xfId="18735" xr:uid="{00000000-0005-0000-0000-000021490000}"/>
    <cellStyle name="Normal 3 17 2" xfId="18736" xr:uid="{00000000-0005-0000-0000-000022490000}"/>
    <cellStyle name="Normal 3 18" xfId="18737" xr:uid="{00000000-0005-0000-0000-000023490000}"/>
    <cellStyle name="Normal 3 18 2" xfId="18738" xr:uid="{00000000-0005-0000-0000-000024490000}"/>
    <cellStyle name="Normal 3 19" xfId="18739" xr:uid="{00000000-0005-0000-0000-000025490000}"/>
    <cellStyle name="Normal 3 19 2" xfId="18740" xr:uid="{00000000-0005-0000-0000-000026490000}"/>
    <cellStyle name="Normal 3 2" xfId="10" xr:uid="{00000000-0005-0000-0000-000027490000}"/>
    <cellStyle name="Normal 3 2 2" xfId="18" xr:uid="{00000000-0005-0000-0000-000028490000}"/>
    <cellStyle name="Normal 3 2 2 2" xfId="18741" xr:uid="{00000000-0005-0000-0000-000029490000}"/>
    <cellStyle name="Normal 3 2 2 3" xfId="18742" xr:uid="{00000000-0005-0000-0000-00002A490000}"/>
    <cellStyle name="Normal 3 2 3" xfId="18743" xr:uid="{00000000-0005-0000-0000-00002B490000}"/>
    <cellStyle name="Normal 3 2 3 2" xfId="18744" xr:uid="{00000000-0005-0000-0000-00002C490000}"/>
    <cellStyle name="Normal 3 2 4" xfId="18745" xr:uid="{00000000-0005-0000-0000-00002D490000}"/>
    <cellStyle name="Normal 3 20" xfId="18746" xr:uid="{00000000-0005-0000-0000-00002E490000}"/>
    <cellStyle name="Normal 3 20 2" xfId="18747" xr:uid="{00000000-0005-0000-0000-00002F490000}"/>
    <cellStyle name="Normal 3 21" xfId="18748" xr:uid="{00000000-0005-0000-0000-000030490000}"/>
    <cellStyle name="Normal 3 21 2" xfId="18749" xr:uid="{00000000-0005-0000-0000-000031490000}"/>
    <cellStyle name="Normal 3 22" xfId="18750" xr:uid="{00000000-0005-0000-0000-000032490000}"/>
    <cellStyle name="Normal 3 22 2" xfId="18751" xr:uid="{00000000-0005-0000-0000-000033490000}"/>
    <cellStyle name="Normal 3 23" xfId="18752" xr:uid="{00000000-0005-0000-0000-000034490000}"/>
    <cellStyle name="Normal 3 23 2" xfId="18753" xr:uid="{00000000-0005-0000-0000-000035490000}"/>
    <cellStyle name="Normal 3 24" xfId="18754" xr:uid="{00000000-0005-0000-0000-000036490000}"/>
    <cellStyle name="Normal 3 24 2" xfId="18755" xr:uid="{00000000-0005-0000-0000-000037490000}"/>
    <cellStyle name="Normal 3 25" xfId="18756" xr:uid="{00000000-0005-0000-0000-000038490000}"/>
    <cellStyle name="Normal 3 25 2" xfId="18757" xr:uid="{00000000-0005-0000-0000-000039490000}"/>
    <cellStyle name="Normal 3 26" xfId="18758" xr:uid="{00000000-0005-0000-0000-00003A490000}"/>
    <cellStyle name="Normal 3 26 2" xfId="18759" xr:uid="{00000000-0005-0000-0000-00003B490000}"/>
    <cellStyle name="Normal 3 27" xfId="18760" xr:uid="{00000000-0005-0000-0000-00003C490000}"/>
    <cellStyle name="Normal 3 27 2" xfId="18761" xr:uid="{00000000-0005-0000-0000-00003D490000}"/>
    <cellStyle name="Normal 3 28" xfId="18762" xr:uid="{00000000-0005-0000-0000-00003E490000}"/>
    <cellStyle name="Normal 3 28 2" xfId="18763" xr:uid="{00000000-0005-0000-0000-00003F490000}"/>
    <cellStyle name="Normal 3 29" xfId="18764" xr:uid="{00000000-0005-0000-0000-000040490000}"/>
    <cellStyle name="Normal 3 29 2" xfId="18765" xr:uid="{00000000-0005-0000-0000-000041490000}"/>
    <cellStyle name="Normal 3 3" xfId="18766" xr:uid="{00000000-0005-0000-0000-000042490000}"/>
    <cellStyle name="Normal 3 3 2" xfId="18767" xr:uid="{00000000-0005-0000-0000-000043490000}"/>
    <cellStyle name="Normal 3 3 2 2" xfId="18768" xr:uid="{00000000-0005-0000-0000-000044490000}"/>
    <cellStyle name="Normal 3 3 3" xfId="18769" xr:uid="{00000000-0005-0000-0000-000045490000}"/>
    <cellStyle name="Normal 3 3 3 2" xfId="18770" xr:uid="{00000000-0005-0000-0000-000046490000}"/>
    <cellStyle name="Normal 3 3 4" xfId="18771" xr:uid="{00000000-0005-0000-0000-000047490000}"/>
    <cellStyle name="Normal 3 30" xfId="18772" xr:uid="{00000000-0005-0000-0000-000048490000}"/>
    <cellStyle name="Normal 3 30 2" xfId="18773" xr:uid="{00000000-0005-0000-0000-000049490000}"/>
    <cellStyle name="Normal 3 31" xfId="18774" xr:uid="{00000000-0005-0000-0000-00004A490000}"/>
    <cellStyle name="Normal 3 31 2" xfId="18775" xr:uid="{00000000-0005-0000-0000-00004B490000}"/>
    <cellStyle name="Normal 3 32" xfId="18776" xr:uid="{00000000-0005-0000-0000-00004C490000}"/>
    <cellStyle name="Normal 3 32 2" xfId="18777" xr:uid="{00000000-0005-0000-0000-00004D490000}"/>
    <cellStyle name="Normal 3 33" xfId="18778" xr:uid="{00000000-0005-0000-0000-00004E490000}"/>
    <cellStyle name="Normal 3 33 2" xfId="18779" xr:uid="{00000000-0005-0000-0000-00004F490000}"/>
    <cellStyle name="Normal 3 34" xfId="18780" xr:uid="{00000000-0005-0000-0000-000050490000}"/>
    <cellStyle name="Normal 3 34 2" xfId="18781" xr:uid="{00000000-0005-0000-0000-000051490000}"/>
    <cellStyle name="Normal 3 35" xfId="18782" xr:uid="{00000000-0005-0000-0000-000052490000}"/>
    <cellStyle name="Normal 3 35 2" xfId="18783" xr:uid="{00000000-0005-0000-0000-000053490000}"/>
    <cellStyle name="Normal 3 36" xfId="18784" xr:uid="{00000000-0005-0000-0000-000054490000}"/>
    <cellStyle name="Normal 3 36 2" xfId="18785" xr:uid="{00000000-0005-0000-0000-000055490000}"/>
    <cellStyle name="Normal 3 37" xfId="18786" xr:uid="{00000000-0005-0000-0000-000056490000}"/>
    <cellStyle name="Normal 3 37 2" xfId="18787" xr:uid="{00000000-0005-0000-0000-000057490000}"/>
    <cellStyle name="Normal 3 38" xfId="18788" xr:uid="{00000000-0005-0000-0000-000058490000}"/>
    <cellStyle name="Normal 3 38 2" xfId="18789" xr:uid="{00000000-0005-0000-0000-000059490000}"/>
    <cellStyle name="Normal 3 39" xfId="18790" xr:uid="{00000000-0005-0000-0000-00005A490000}"/>
    <cellStyle name="Normal 3 39 2" xfId="18791" xr:uid="{00000000-0005-0000-0000-00005B490000}"/>
    <cellStyle name="Normal 3 4" xfId="18792" xr:uid="{00000000-0005-0000-0000-00005C490000}"/>
    <cellStyle name="Normal 3 4 2" xfId="18793" xr:uid="{00000000-0005-0000-0000-00005D490000}"/>
    <cellStyle name="Normal 3 4 2 2" xfId="18794" xr:uid="{00000000-0005-0000-0000-00005E490000}"/>
    <cellStyle name="Normal 3 4 3" xfId="18795" xr:uid="{00000000-0005-0000-0000-00005F490000}"/>
    <cellStyle name="Normal 3 40" xfId="18796" xr:uid="{00000000-0005-0000-0000-000060490000}"/>
    <cellStyle name="Normal 3 40 2" xfId="18797" xr:uid="{00000000-0005-0000-0000-000061490000}"/>
    <cellStyle name="Normal 3 41" xfId="18798" xr:uid="{00000000-0005-0000-0000-000062490000}"/>
    <cellStyle name="Normal 3 41 2" xfId="18799" xr:uid="{00000000-0005-0000-0000-000063490000}"/>
    <cellStyle name="Normal 3 42" xfId="18800" xr:uid="{00000000-0005-0000-0000-000064490000}"/>
    <cellStyle name="Normal 3 42 2" xfId="18801" xr:uid="{00000000-0005-0000-0000-000065490000}"/>
    <cellStyle name="Normal 3 43" xfId="18802" xr:uid="{00000000-0005-0000-0000-000066490000}"/>
    <cellStyle name="Normal 3 43 2" xfId="18803" xr:uid="{00000000-0005-0000-0000-000067490000}"/>
    <cellStyle name="Normal 3 44" xfId="18804" xr:uid="{00000000-0005-0000-0000-000068490000}"/>
    <cellStyle name="Normal 3 44 2" xfId="18805" xr:uid="{00000000-0005-0000-0000-000069490000}"/>
    <cellStyle name="Normal 3 45" xfId="18806" xr:uid="{00000000-0005-0000-0000-00006A490000}"/>
    <cellStyle name="Normal 3 45 2" xfId="18807" xr:uid="{00000000-0005-0000-0000-00006B490000}"/>
    <cellStyle name="Normal 3 46" xfId="18808" xr:uid="{00000000-0005-0000-0000-00006C490000}"/>
    <cellStyle name="Normal 3 46 2" xfId="18809" xr:uid="{00000000-0005-0000-0000-00006D490000}"/>
    <cellStyle name="Normal 3 47" xfId="18810" xr:uid="{00000000-0005-0000-0000-00006E490000}"/>
    <cellStyle name="Normal 3 47 2" xfId="18811" xr:uid="{00000000-0005-0000-0000-00006F490000}"/>
    <cellStyle name="Normal 3 48" xfId="18812" xr:uid="{00000000-0005-0000-0000-000070490000}"/>
    <cellStyle name="Normal 3 48 2" xfId="18813" xr:uid="{00000000-0005-0000-0000-000071490000}"/>
    <cellStyle name="Normal 3 49" xfId="18814" xr:uid="{00000000-0005-0000-0000-000072490000}"/>
    <cellStyle name="Normal 3 49 2" xfId="18815" xr:uid="{00000000-0005-0000-0000-000073490000}"/>
    <cellStyle name="Normal 3 5" xfId="18816" xr:uid="{00000000-0005-0000-0000-000074490000}"/>
    <cellStyle name="Normal 3 5 2" xfId="18817" xr:uid="{00000000-0005-0000-0000-000075490000}"/>
    <cellStyle name="Normal 3 5 2 2" xfId="18818" xr:uid="{00000000-0005-0000-0000-000076490000}"/>
    <cellStyle name="Normal 3 5 3" xfId="18819" xr:uid="{00000000-0005-0000-0000-000077490000}"/>
    <cellStyle name="Normal 3 50" xfId="18820" xr:uid="{00000000-0005-0000-0000-000078490000}"/>
    <cellStyle name="Normal 3 50 2" xfId="18821" xr:uid="{00000000-0005-0000-0000-000079490000}"/>
    <cellStyle name="Normal 3 51" xfId="18822" xr:uid="{00000000-0005-0000-0000-00007A490000}"/>
    <cellStyle name="Normal 3 51 2" xfId="18823" xr:uid="{00000000-0005-0000-0000-00007B490000}"/>
    <cellStyle name="Normal 3 52" xfId="18824" xr:uid="{00000000-0005-0000-0000-00007C490000}"/>
    <cellStyle name="Normal 3 52 2" xfId="18825" xr:uid="{00000000-0005-0000-0000-00007D490000}"/>
    <cellStyle name="Normal 3 53" xfId="18826" xr:uid="{00000000-0005-0000-0000-00007E490000}"/>
    <cellStyle name="Normal 3 53 2" xfId="18827" xr:uid="{00000000-0005-0000-0000-00007F490000}"/>
    <cellStyle name="Normal 3 54" xfId="18828" xr:uid="{00000000-0005-0000-0000-000080490000}"/>
    <cellStyle name="Normal 3 54 2" xfId="18829" xr:uid="{00000000-0005-0000-0000-000081490000}"/>
    <cellStyle name="Normal 3 55" xfId="18830" xr:uid="{00000000-0005-0000-0000-000082490000}"/>
    <cellStyle name="Normal 3 55 2" xfId="18831" xr:uid="{00000000-0005-0000-0000-000083490000}"/>
    <cellStyle name="Normal 3 56" xfId="18832" xr:uid="{00000000-0005-0000-0000-000084490000}"/>
    <cellStyle name="Normal 3 56 2" xfId="18833" xr:uid="{00000000-0005-0000-0000-000085490000}"/>
    <cellStyle name="Normal 3 57" xfId="18834" xr:uid="{00000000-0005-0000-0000-000086490000}"/>
    <cellStyle name="Normal 3 57 2" xfId="18835" xr:uid="{00000000-0005-0000-0000-000087490000}"/>
    <cellStyle name="Normal 3 58" xfId="18836" xr:uid="{00000000-0005-0000-0000-000088490000}"/>
    <cellStyle name="Normal 3 58 2" xfId="18837" xr:uid="{00000000-0005-0000-0000-000089490000}"/>
    <cellStyle name="Normal 3 59" xfId="18838" xr:uid="{00000000-0005-0000-0000-00008A490000}"/>
    <cellStyle name="Normal 3 59 2" xfId="18839" xr:uid="{00000000-0005-0000-0000-00008B490000}"/>
    <cellStyle name="Normal 3 6" xfId="18840" xr:uid="{00000000-0005-0000-0000-00008C490000}"/>
    <cellStyle name="Normal 3 6 2" xfId="18841" xr:uid="{00000000-0005-0000-0000-00008D490000}"/>
    <cellStyle name="Normal 3 6 2 2" xfId="18842" xr:uid="{00000000-0005-0000-0000-00008E490000}"/>
    <cellStyle name="Normal 3 6 3" xfId="18843" xr:uid="{00000000-0005-0000-0000-00008F490000}"/>
    <cellStyle name="Normal 3 60" xfId="18844" xr:uid="{00000000-0005-0000-0000-000090490000}"/>
    <cellStyle name="Normal 3 60 2" xfId="18845" xr:uid="{00000000-0005-0000-0000-000091490000}"/>
    <cellStyle name="Normal 3 61" xfId="18846" xr:uid="{00000000-0005-0000-0000-000092490000}"/>
    <cellStyle name="Normal 3 61 2" xfId="18847" xr:uid="{00000000-0005-0000-0000-000093490000}"/>
    <cellStyle name="Normal 3 62" xfId="18848" xr:uid="{00000000-0005-0000-0000-000094490000}"/>
    <cellStyle name="Normal 3 62 2" xfId="18849" xr:uid="{00000000-0005-0000-0000-000095490000}"/>
    <cellStyle name="Normal 3 63" xfId="18850" xr:uid="{00000000-0005-0000-0000-000096490000}"/>
    <cellStyle name="Normal 3 63 2" xfId="18851" xr:uid="{00000000-0005-0000-0000-000097490000}"/>
    <cellStyle name="Normal 3 64" xfId="18852" xr:uid="{00000000-0005-0000-0000-000098490000}"/>
    <cellStyle name="Normal 3 64 2" xfId="18853" xr:uid="{00000000-0005-0000-0000-000099490000}"/>
    <cellStyle name="Normal 3 65" xfId="18854" xr:uid="{00000000-0005-0000-0000-00009A490000}"/>
    <cellStyle name="Normal 3 65 2" xfId="18855" xr:uid="{00000000-0005-0000-0000-00009B490000}"/>
    <cellStyle name="Normal 3 66" xfId="18856" xr:uid="{00000000-0005-0000-0000-00009C490000}"/>
    <cellStyle name="Normal 3 66 2" xfId="18857" xr:uid="{00000000-0005-0000-0000-00009D490000}"/>
    <cellStyle name="Normal 3 67" xfId="18858" xr:uid="{00000000-0005-0000-0000-00009E490000}"/>
    <cellStyle name="Normal 3 67 2" xfId="18859" xr:uid="{00000000-0005-0000-0000-00009F490000}"/>
    <cellStyle name="Normal 3 68" xfId="18860" xr:uid="{00000000-0005-0000-0000-0000A0490000}"/>
    <cellStyle name="Normal 3 68 2" xfId="18861" xr:uid="{00000000-0005-0000-0000-0000A1490000}"/>
    <cellStyle name="Normal 3 69" xfId="18862" xr:uid="{00000000-0005-0000-0000-0000A2490000}"/>
    <cellStyle name="Normal 3 69 2" xfId="18863" xr:uid="{00000000-0005-0000-0000-0000A3490000}"/>
    <cellStyle name="Normal 3 7" xfId="18864" xr:uid="{00000000-0005-0000-0000-0000A4490000}"/>
    <cellStyle name="Normal 3 7 2" xfId="18865" xr:uid="{00000000-0005-0000-0000-0000A5490000}"/>
    <cellStyle name="Normal 3 7 2 2" xfId="18866" xr:uid="{00000000-0005-0000-0000-0000A6490000}"/>
    <cellStyle name="Normal 3 7 3" xfId="18867" xr:uid="{00000000-0005-0000-0000-0000A7490000}"/>
    <cellStyle name="Normal 3 70" xfId="18868" xr:uid="{00000000-0005-0000-0000-0000A8490000}"/>
    <cellStyle name="Normal 3 70 2" xfId="18869" xr:uid="{00000000-0005-0000-0000-0000A9490000}"/>
    <cellStyle name="Normal 3 71" xfId="18870" xr:uid="{00000000-0005-0000-0000-0000AA490000}"/>
    <cellStyle name="Normal 3 71 2" xfId="18871" xr:uid="{00000000-0005-0000-0000-0000AB490000}"/>
    <cellStyle name="Normal 3 72" xfId="18872" xr:uid="{00000000-0005-0000-0000-0000AC490000}"/>
    <cellStyle name="Normal 3 72 2" xfId="18873" xr:uid="{00000000-0005-0000-0000-0000AD490000}"/>
    <cellStyle name="Normal 3 73" xfId="18874" xr:uid="{00000000-0005-0000-0000-0000AE490000}"/>
    <cellStyle name="Normal 3 73 2" xfId="18875" xr:uid="{00000000-0005-0000-0000-0000AF490000}"/>
    <cellStyle name="Normal 3 74" xfId="18876" xr:uid="{00000000-0005-0000-0000-0000B0490000}"/>
    <cellStyle name="Normal 3 74 2" xfId="18877" xr:uid="{00000000-0005-0000-0000-0000B1490000}"/>
    <cellStyle name="Normal 3 75" xfId="18878" xr:uid="{00000000-0005-0000-0000-0000B2490000}"/>
    <cellStyle name="Normal 3 75 2" xfId="18879" xr:uid="{00000000-0005-0000-0000-0000B3490000}"/>
    <cellStyle name="Normal 3 76" xfId="18880" xr:uid="{00000000-0005-0000-0000-0000B4490000}"/>
    <cellStyle name="Normal 3 76 2" xfId="18881" xr:uid="{00000000-0005-0000-0000-0000B5490000}"/>
    <cellStyle name="Normal 3 77" xfId="18882" xr:uid="{00000000-0005-0000-0000-0000B6490000}"/>
    <cellStyle name="Normal 3 77 2" xfId="18883" xr:uid="{00000000-0005-0000-0000-0000B7490000}"/>
    <cellStyle name="Normal 3 78" xfId="18884" xr:uid="{00000000-0005-0000-0000-0000B8490000}"/>
    <cellStyle name="Normal 3 78 2" xfId="18885" xr:uid="{00000000-0005-0000-0000-0000B9490000}"/>
    <cellStyle name="Normal 3 79" xfId="18886" xr:uid="{00000000-0005-0000-0000-0000BA490000}"/>
    <cellStyle name="Normal 3 79 2" xfId="18887" xr:uid="{00000000-0005-0000-0000-0000BB490000}"/>
    <cellStyle name="Normal 3 8" xfId="18888" xr:uid="{00000000-0005-0000-0000-0000BC490000}"/>
    <cellStyle name="Normal 3 8 2" xfId="18889" xr:uid="{00000000-0005-0000-0000-0000BD490000}"/>
    <cellStyle name="Normal 3 8 2 2" xfId="18890" xr:uid="{00000000-0005-0000-0000-0000BE490000}"/>
    <cellStyle name="Normal 3 8 3" xfId="18891" xr:uid="{00000000-0005-0000-0000-0000BF490000}"/>
    <cellStyle name="Normal 3 80" xfId="18892" xr:uid="{00000000-0005-0000-0000-0000C0490000}"/>
    <cellStyle name="Normal 3 80 2" xfId="18893" xr:uid="{00000000-0005-0000-0000-0000C1490000}"/>
    <cellStyle name="Normal 3 81" xfId="18894" xr:uid="{00000000-0005-0000-0000-0000C2490000}"/>
    <cellStyle name="Normal 3 81 2" xfId="18895" xr:uid="{00000000-0005-0000-0000-0000C3490000}"/>
    <cellStyle name="Normal 3 82" xfId="18896" xr:uid="{00000000-0005-0000-0000-0000C4490000}"/>
    <cellStyle name="Normal 3 82 2" xfId="18897" xr:uid="{00000000-0005-0000-0000-0000C5490000}"/>
    <cellStyle name="Normal 3 83" xfId="18898" xr:uid="{00000000-0005-0000-0000-0000C6490000}"/>
    <cellStyle name="Normal 3 83 2" xfId="18899" xr:uid="{00000000-0005-0000-0000-0000C7490000}"/>
    <cellStyle name="Normal 3 84" xfId="18900" xr:uid="{00000000-0005-0000-0000-0000C8490000}"/>
    <cellStyle name="Normal 3 84 2" xfId="18901" xr:uid="{00000000-0005-0000-0000-0000C9490000}"/>
    <cellStyle name="Normal 3 85" xfId="18902" xr:uid="{00000000-0005-0000-0000-0000CA490000}"/>
    <cellStyle name="Normal 3 85 2" xfId="18903" xr:uid="{00000000-0005-0000-0000-0000CB490000}"/>
    <cellStyle name="Normal 3 86" xfId="18904" xr:uid="{00000000-0005-0000-0000-0000CC490000}"/>
    <cellStyle name="Normal 3 86 2" xfId="18905" xr:uid="{00000000-0005-0000-0000-0000CD490000}"/>
    <cellStyle name="Normal 3 87" xfId="18906" xr:uid="{00000000-0005-0000-0000-0000CE490000}"/>
    <cellStyle name="Normal 3 87 2" xfId="18907" xr:uid="{00000000-0005-0000-0000-0000CF490000}"/>
    <cellStyle name="Normal 3 88" xfId="18908" xr:uid="{00000000-0005-0000-0000-0000D0490000}"/>
    <cellStyle name="Normal 3 88 2" xfId="18909" xr:uid="{00000000-0005-0000-0000-0000D1490000}"/>
    <cellStyle name="Normal 3 89" xfId="18910" xr:uid="{00000000-0005-0000-0000-0000D2490000}"/>
    <cellStyle name="Normal 3 89 2" xfId="18911" xr:uid="{00000000-0005-0000-0000-0000D3490000}"/>
    <cellStyle name="Normal 3 9" xfId="18912" xr:uid="{00000000-0005-0000-0000-0000D4490000}"/>
    <cellStyle name="Normal 3 9 2" xfId="18913" xr:uid="{00000000-0005-0000-0000-0000D5490000}"/>
    <cellStyle name="Normal 3 9 2 2" xfId="18914" xr:uid="{00000000-0005-0000-0000-0000D6490000}"/>
    <cellStyle name="Normal 3 9 3" xfId="18915" xr:uid="{00000000-0005-0000-0000-0000D7490000}"/>
    <cellStyle name="Normal 3 90" xfId="18916" xr:uid="{00000000-0005-0000-0000-0000D8490000}"/>
    <cellStyle name="Normal 3 90 2" xfId="18917" xr:uid="{00000000-0005-0000-0000-0000D9490000}"/>
    <cellStyle name="Normal 3 91" xfId="18918" xr:uid="{00000000-0005-0000-0000-0000DA490000}"/>
    <cellStyle name="Normal 3 91 2" xfId="18919" xr:uid="{00000000-0005-0000-0000-0000DB490000}"/>
    <cellStyle name="Normal 3 92" xfId="18920" xr:uid="{00000000-0005-0000-0000-0000DC490000}"/>
    <cellStyle name="Normal 3 92 2" xfId="18921" xr:uid="{00000000-0005-0000-0000-0000DD490000}"/>
    <cellStyle name="Normal 3 93" xfId="18922" xr:uid="{00000000-0005-0000-0000-0000DE490000}"/>
    <cellStyle name="Normal 3 93 2" xfId="18923" xr:uid="{00000000-0005-0000-0000-0000DF490000}"/>
    <cellStyle name="Normal 3 94" xfId="18924" xr:uid="{00000000-0005-0000-0000-0000E0490000}"/>
    <cellStyle name="Normal 3_wimax" xfId="18925" xr:uid="{00000000-0005-0000-0000-0000E1490000}"/>
    <cellStyle name="Normal 30" xfId="18926" xr:uid="{00000000-0005-0000-0000-0000E2490000}"/>
    <cellStyle name="Normal 30 2" xfId="18927" xr:uid="{00000000-0005-0000-0000-0000E3490000}"/>
    <cellStyle name="Normal 30 2 2" xfId="18928" xr:uid="{00000000-0005-0000-0000-0000E4490000}"/>
    <cellStyle name="Normal 30 2 2 2" xfId="18929" xr:uid="{00000000-0005-0000-0000-0000E5490000}"/>
    <cellStyle name="Normal 30 2 3" xfId="18930" xr:uid="{00000000-0005-0000-0000-0000E6490000}"/>
    <cellStyle name="Normal 30 3" xfId="18931" xr:uid="{00000000-0005-0000-0000-0000E7490000}"/>
    <cellStyle name="Normal 30 3 2" xfId="18932" xr:uid="{00000000-0005-0000-0000-0000E8490000}"/>
    <cellStyle name="Normal 30 4" xfId="18933" xr:uid="{00000000-0005-0000-0000-0000E9490000}"/>
    <cellStyle name="Normal 30 4 2" xfId="18934" xr:uid="{00000000-0005-0000-0000-0000EA490000}"/>
    <cellStyle name="Normal 30 5" xfId="18935" xr:uid="{00000000-0005-0000-0000-0000EB490000}"/>
    <cellStyle name="Normal 30 5 2" xfId="18936" xr:uid="{00000000-0005-0000-0000-0000EC490000}"/>
    <cellStyle name="Normal 30 6" xfId="18937" xr:uid="{00000000-0005-0000-0000-0000ED490000}"/>
    <cellStyle name="Normal 30 6 2" xfId="18938" xr:uid="{00000000-0005-0000-0000-0000EE490000}"/>
    <cellStyle name="Normal 30 7" xfId="18939" xr:uid="{00000000-0005-0000-0000-0000EF490000}"/>
    <cellStyle name="Normal 31" xfId="18940" xr:uid="{00000000-0005-0000-0000-0000F0490000}"/>
    <cellStyle name="Normal 31 2" xfId="18941" xr:uid="{00000000-0005-0000-0000-0000F1490000}"/>
    <cellStyle name="Normal 31 2 2" xfId="18942" xr:uid="{00000000-0005-0000-0000-0000F2490000}"/>
    <cellStyle name="Normal 31 2 2 2" xfId="18943" xr:uid="{00000000-0005-0000-0000-0000F3490000}"/>
    <cellStyle name="Normal 31 2 3" xfId="18944" xr:uid="{00000000-0005-0000-0000-0000F4490000}"/>
    <cellStyle name="Normal 31 3" xfId="18945" xr:uid="{00000000-0005-0000-0000-0000F5490000}"/>
    <cellStyle name="Normal 31 3 2" xfId="18946" xr:uid="{00000000-0005-0000-0000-0000F6490000}"/>
    <cellStyle name="Normal 31 4" xfId="18947" xr:uid="{00000000-0005-0000-0000-0000F7490000}"/>
    <cellStyle name="Normal 31 4 2" xfId="18948" xr:uid="{00000000-0005-0000-0000-0000F8490000}"/>
    <cellStyle name="Normal 31 5" xfId="18949" xr:uid="{00000000-0005-0000-0000-0000F9490000}"/>
    <cellStyle name="Normal 31 5 2" xfId="18950" xr:uid="{00000000-0005-0000-0000-0000FA490000}"/>
    <cellStyle name="Normal 31 6" xfId="18951" xr:uid="{00000000-0005-0000-0000-0000FB490000}"/>
    <cellStyle name="Normal 31 6 2" xfId="18952" xr:uid="{00000000-0005-0000-0000-0000FC490000}"/>
    <cellStyle name="Normal 31 7" xfId="18953" xr:uid="{00000000-0005-0000-0000-0000FD490000}"/>
    <cellStyle name="Normal 32" xfId="18954" xr:uid="{00000000-0005-0000-0000-0000FE490000}"/>
    <cellStyle name="Normal 32 2" xfId="18955" xr:uid="{00000000-0005-0000-0000-0000FF490000}"/>
    <cellStyle name="Normal 32 2 2" xfId="18956" xr:uid="{00000000-0005-0000-0000-0000004A0000}"/>
    <cellStyle name="Normal 32 2 2 2" xfId="18957" xr:uid="{00000000-0005-0000-0000-0000014A0000}"/>
    <cellStyle name="Normal 32 2 3" xfId="18958" xr:uid="{00000000-0005-0000-0000-0000024A0000}"/>
    <cellStyle name="Normal 32 3" xfId="18959" xr:uid="{00000000-0005-0000-0000-0000034A0000}"/>
    <cellStyle name="Normal 32 3 2" xfId="18960" xr:uid="{00000000-0005-0000-0000-0000044A0000}"/>
    <cellStyle name="Normal 32 4" xfId="18961" xr:uid="{00000000-0005-0000-0000-0000054A0000}"/>
    <cellStyle name="Normal 32 4 2" xfId="18962" xr:uid="{00000000-0005-0000-0000-0000064A0000}"/>
    <cellStyle name="Normal 32 5" xfId="18963" xr:uid="{00000000-0005-0000-0000-0000074A0000}"/>
    <cellStyle name="Normal 32 5 2" xfId="18964" xr:uid="{00000000-0005-0000-0000-0000084A0000}"/>
    <cellStyle name="Normal 32 6" xfId="18965" xr:uid="{00000000-0005-0000-0000-0000094A0000}"/>
    <cellStyle name="Normal 32 6 2" xfId="18966" xr:uid="{00000000-0005-0000-0000-00000A4A0000}"/>
    <cellStyle name="Normal 32 7" xfId="18967" xr:uid="{00000000-0005-0000-0000-00000B4A0000}"/>
    <cellStyle name="Normal 33" xfId="18968" xr:uid="{00000000-0005-0000-0000-00000C4A0000}"/>
    <cellStyle name="Normal 33 2" xfId="18969" xr:uid="{00000000-0005-0000-0000-00000D4A0000}"/>
    <cellStyle name="Normal 33 2 2" xfId="18970" xr:uid="{00000000-0005-0000-0000-00000E4A0000}"/>
    <cellStyle name="Normal 33 2 2 2" xfId="18971" xr:uid="{00000000-0005-0000-0000-00000F4A0000}"/>
    <cellStyle name="Normal 33 2 3" xfId="18972" xr:uid="{00000000-0005-0000-0000-0000104A0000}"/>
    <cellStyle name="Normal 33 3" xfId="18973" xr:uid="{00000000-0005-0000-0000-0000114A0000}"/>
    <cellStyle name="Normal 33 3 2" xfId="18974" xr:uid="{00000000-0005-0000-0000-0000124A0000}"/>
    <cellStyle name="Normal 33 4" xfId="18975" xr:uid="{00000000-0005-0000-0000-0000134A0000}"/>
    <cellStyle name="Normal 33 4 2" xfId="18976" xr:uid="{00000000-0005-0000-0000-0000144A0000}"/>
    <cellStyle name="Normal 33 5" xfId="18977" xr:uid="{00000000-0005-0000-0000-0000154A0000}"/>
    <cellStyle name="Normal 33 5 2" xfId="18978" xr:uid="{00000000-0005-0000-0000-0000164A0000}"/>
    <cellStyle name="Normal 33 6" xfId="18979" xr:uid="{00000000-0005-0000-0000-0000174A0000}"/>
    <cellStyle name="Normal 33 6 2" xfId="18980" xr:uid="{00000000-0005-0000-0000-0000184A0000}"/>
    <cellStyle name="Normal 33 7" xfId="18981" xr:uid="{00000000-0005-0000-0000-0000194A0000}"/>
    <cellStyle name="Normal 34" xfId="18982" xr:uid="{00000000-0005-0000-0000-00001A4A0000}"/>
    <cellStyle name="Normal 34 2" xfId="18983" xr:uid="{00000000-0005-0000-0000-00001B4A0000}"/>
    <cellStyle name="Normal 34 2 2" xfId="18984" xr:uid="{00000000-0005-0000-0000-00001C4A0000}"/>
    <cellStyle name="Normal 34 2 2 2" xfId="18985" xr:uid="{00000000-0005-0000-0000-00001D4A0000}"/>
    <cellStyle name="Normal 34 2 3" xfId="18986" xr:uid="{00000000-0005-0000-0000-00001E4A0000}"/>
    <cellStyle name="Normal 34 3" xfId="18987" xr:uid="{00000000-0005-0000-0000-00001F4A0000}"/>
    <cellStyle name="Normal 34 3 2" xfId="18988" xr:uid="{00000000-0005-0000-0000-0000204A0000}"/>
    <cellStyle name="Normal 34 4" xfId="18989" xr:uid="{00000000-0005-0000-0000-0000214A0000}"/>
    <cellStyle name="Normal 34 4 2" xfId="18990" xr:uid="{00000000-0005-0000-0000-0000224A0000}"/>
    <cellStyle name="Normal 34 5" xfId="18991" xr:uid="{00000000-0005-0000-0000-0000234A0000}"/>
    <cellStyle name="Normal 34 5 2" xfId="18992" xr:uid="{00000000-0005-0000-0000-0000244A0000}"/>
    <cellStyle name="Normal 34 6" xfId="18993" xr:uid="{00000000-0005-0000-0000-0000254A0000}"/>
    <cellStyle name="Normal 34 6 2" xfId="18994" xr:uid="{00000000-0005-0000-0000-0000264A0000}"/>
    <cellStyle name="Normal 34 7" xfId="18995" xr:uid="{00000000-0005-0000-0000-0000274A0000}"/>
    <cellStyle name="Normal 35" xfId="18996" xr:uid="{00000000-0005-0000-0000-0000284A0000}"/>
    <cellStyle name="Normal 35 2" xfId="18997" xr:uid="{00000000-0005-0000-0000-0000294A0000}"/>
    <cellStyle name="Normal 35 2 2" xfId="18998" xr:uid="{00000000-0005-0000-0000-00002A4A0000}"/>
    <cellStyle name="Normal 35 2 2 2" xfId="18999" xr:uid="{00000000-0005-0000-0000-00002B4A0000}"/>
    <cellStyle name="Normal 35 2 3" xfId="19000" xr:uid="{00000000-0005-0000-0000-00002C4A0000}"/>
    <cellStyle name="Normal 35 3" xfId="19001" xr:uid="{00000000-0005-0000-0000-00002D4A0000}"/>
    <cellStyle name="Normal 35 3 2" xfId="19002" xr:uid="{00000000-0005-0000-0000-00002E4A0000}"/>
    <cellStyle name="Normal 35 4" xfId="19003" xr:uid="{00000000-0005-0000-0000-00002F4A0000}"/>
    <cellStyle name="Normal 35 4 2" xfId="19004" xr:uid="{00000000-0005-0000-0000-0000304A0000}"/>
    <cellStyle name="Normal 35 5" xfId="19005" xr:uid="{00000000-0005-0000-0000-0000314A0000}"/>
    <cellStyle name="Normal 35 5 2" xfId="19006" xr:uid="{00000000-0005-0000-0000-0000324A0000}"/>
    <cellStyle name="Normal 35 6" xfId="19007" xr:uid="{00000000-0005-0000-0000-0000334A0000}"/>
    <cellStyle name="Normal 35 6 2" xfId="19008" xr:uid="{00000000-0005-0000-0000-0000344A0000}"/>
    <cellStyle name="Normal 35 7" xfId="19009" xr:uid="{00000000-0005-0000-0000-0000354A0000}"/>
    <cellStyle name="Normal 36" xfId="19010" xr:uid="{00000000-0005-0000-0000-0000364A0000}"/>
    <cellStyle name="Normal 36 2" xfId="19011" xr:uid="{00000000-0005-0000-0000-0000374A0000}"/>
    <cellStyle name="Normal 36 2 2" xfId="19012" xr:uid="{00000000-0005-0000-0000-0000384A0000}"/>
    <cellStyle name="Normal 36 2 2 2" xfId="19013" xr:uid="{00000000-0005-0000-0000-0000394A0000}"/>
    <cellStyle name="Normal 36 2 3" xfId="19014" xr:uid="{00000000-0005-0000-0000-00003A4A0000}"/>
    <cellStyle name="Normal 36 3" xfId="19015" xr:uid="{00000000-0005-0000-0000-00003B4A0000}"/>
    <cellStyle name="Normal 36 3 2" xfId="19016" xr:uid="{00000000-0005-0000-0000-00003C4A0000}"/>
    <cellStyle name="Normal 36 4" xfId="19017" xr:uid="{00000000-0005-0000-0000-00003D4A0000}"/>
    <cellStyle name="Normal 36 4 2" xfId="19018" xr:uid="{00000000-0005-0000-0000-00003E4A0000}"/>
    <cellStyle name="Normal 36 5" xfId="19019" xr:uid="{00000000-0005-0000-0000-00003F4A0000}"/>
    <cellStyle name="Normal 36 5 2" xfId="19020" xr:uid="{00000000-0005-0000-0000-0000404A0000}"/>
    <cellStyle name="Normal 36 6" xfId="19021" xr:uid="{00000000-0005-0000-0000-0000414A0000}"/>
    <cellStyle name="Normal 36 6 2" xfId="19022" xr:uid="{00000000-0005-0000-0000-0000424A0000}"/>
    <cellStyle name="Normal 36 7" xfId="19023" xr:uid="{00000000-0005-0000-0000-0000434A0000}"/>
    <cellStyle name="Normal 37" xfId="19024" xr:uid="{00000000-0005-0000-0000-0000444A0000}"/>
    <cellStyle name="Normal 37 2" xfId="19025" xr:uid="{00000000-0005-0000-0000-0000454A0000}"/>
    <cellStyle name="Normal 37 2 2" xfId="19026" xr:uid="{00000000-0005-0000-0000-0000464A0000}"/>
    <cellStyle name="Normal 37 2 2 2" xfId="19027" xr:uid="{00000000-0005-0000-0000-0000474A0000}"/>
    <cellStyle name="Normal 37 2 3" xfId="19028" xr:uid="{00000000-0005-0000-0000-0000484A0000}"/>
    <cellStyle name="Normal 37 3" xfId="19029" xr:uid="{00000000-0005-0000-0000-0000494A0000}"/>
    <cellStyle name="Normal 37 3 2" xfId="19030" xr:uid="{00000000-0005-0000-0000-00004A4A0000}"/>
    <cellStyle name="Normal 37 4" xfId="19031" xr:uid="{00000000-0005-0000-0000-00004B4A0000}"/>
    <cellStyle name="Normal 37 4 2" xfId="19032" xr:uid="{00000000-0005-0000-0000-00004C4A0000}"/>
    <cellStyle name="Normal 37 5" xfId="19033" xr:uid="{00000000-0005-0000-0000-00004D4A0000}"/>
    <cellStyle name="Normal 37 5 2" xfId="19034" xr:uid="{00000000-0005-0000-0000-00004E4A0000}"/>
    <cellStyle name="Normal 37 6" xfId="19035" xr:uid="{00000000-0005-0000-0000-00004F4A0000}"/>
    <cellStyle name="Normal 37 6 2" xfId="19036" xr:uid="{00000000-0005-0000-0000-0000504A0000}"/>
    <cellStyle name="Normal 37 7" xfId="19037" xr:uid="{00000000-0005-0000-0000-0000514A0000}"/>
    <cellStyle name="Normal 38" xfId="19038" xr:uid="{00000000-0005-0000-0000-0000524A0000}"/>
    <cellStyle name="Normal 38 2" xfId="19039" xr:uid="{00000000-0005-0000-0000-0000534A0000}"/>
    <cellStyle name="Normal 38 2 2" xfId="19040" xr:uid="{00000000-0005-0000-0000-0000544A0000}"/>
    <cellStyle name="Normal 38 2 2 2" xfId="19041" xr:uid="{00000000-0005-0000-0000-0000554A0000}"/>
    <cellStyle name="Normal 38 2 3" xfId="19042" xr:uid="{00000000-0005-0000-0000-0000564A0000}"/>
    <cellStyle name="Normal 38 3" xfId="19043" xr:uid="{00000000-0005-0000-0000-0000574A0000}"/>
    <cellStyle name="Normal 38 3 2" xfId="19044" xr:uid="{00000000-0005-0000-0000-0000584A0000}"/>
    <cellStyle name="Normal 38 4" xfId="19045" xr:uid="{00000000-0005-0000-0000-0000594A0000}"/>
    <cellStyle name="Normal 38 4 2" xfId="19046" xr:uid="{00000000-0005-0000-0000-00005A4A0000}"/>
    <cellStyle name="Normal 38 5" xfId="19047" xr:uid="{00000000-0005-0000-0000-00005B4A0000}"/>
    <cellStyle name="Normal 38 5 2" xfId="19048" xr:uid="{00000000-0005-0000-0000-00005C4A0000}"/>
    <cellStyle name="Normal 38 6" xfId="19049" xr:uid="{00000000-0005-0000-0000-00005D4A0000}"/>
    <cellStyle name="Normal 38 6 2" xfId="19050" xr:uid="{00000000-0005-0000-0000-00005E4A0000}"/>
    <cellStyle name="Normal 38 7" xfId="19051" xr:uid="{00000000-0005-0000-0000-00005F4A0000}"/>
    <cellStyle name="Normal 39" xfId="19052" xr:uid="{00000000-0005-0000-0000-0000604A0000}"/>
    <cellStyle name="Normal 39 2" xfId="19053" xr:uid="{00000000-0005-0000-0000-0000614A0000}"/>
    <cellStyle name="Normal 39 2 2" xfId="19054" xr:uid="{00000000-0005-0000-0000-0000624A0000}"/>
    <cellStyle name="Normal 39 2 2 2" xfId="19055" xr:uid="{00000000-0005-0000-0000-0000634A0000}"/>
    <cellStyle name="Normal 39 2 3" xfId="19056" xr:uid="{00000000-0005-0000-0000-0000644A0000}"/>
    <cellStyle name="Normal 39 3" xfId="19057" xr:uid="{00000000-0005-0000-0000-0000654A0000}"/>
    <cellStyle name="Normal 39 3 2" xfId="19058" xr:uid="{00000000-0005-0000-0000-0000664A0000}"/>
    <cellStyle name="Normal 39 4" xfId="19059" xr:uid="{00000000-0005-0000-0000-0000674A0000}"/>
    <cellStyle name="Normal 39 4 2" xfId="19060" xr:uid="{00000000-0005-0000-0000-0000684A0000}"/>
    <cellStyle name="Normal 39 5" xfId="19061" xr:uid="{00000000-0005-0000-0000-0000694A0000}"/>
    <cellStyle name="Normal 39 5 2" xfId="19062" xr:uid="{00000000-0005-0000-0000-00006A4A0000}"/>
    <cellStyle name="Normal 39 6" xfId="19063" xr:uid="{00000000-0005-0000-0000-00006B4A0000}"/>
    <cellStyle name="Normal 39 6 2" xfId="19064" xr:uid="{00000000-0005-0000-0000-00006C4A0000}"/>
    <cellStyle name="Normal 39 7" xfId="19065" xr:uid="{00000000-0005-0000-0000-00006D4A0000}"/>
    <cellStyle name="Normal 4" xfId="11" xr:uid="{00000000-0005-0000-0000-00006E4A0000}"/>
    <cellStyle name="Normal 4 10" xfId="19066" xr:uid="{00000000-0005-0000-0000-00006F4A0000}"/>
    <cellStyle name="Normal 4 10 2" xfId="19067" xr:uid="{00000000-0005-0000-0000-0000704A0000}"/>
    <cellStyle name="Normal 4 10 2 2" xfId="19068" xr:uid="{00000000-0005-0000-0000-0000714A0000}"/>
    <cellStyle name="Normal 4 10 3" xfId="19069" xr:uid="{00000000-0005-0000-0000-0000724A0000}"/>
    <cellStyle name="Normal 4 11" xfId="19070" xr:uid="{00000000-0005-0000-0000-0000734A0000}"/>
    <cellStyle name="Normal 4 11 2" xfId="19071" xr:uid="{00000000-0005-0000-0000-0000744A0000}"/>
    <cellStyle name="Normal 4 11 2 2" xfId="19072" xr:uid="{00000000-0005-0000-0000-0000754A0000}"/>
    <cellStyle name="Normal 4 11 3" xfId="19073" xr:uid="{00000000-0005-0000-0000-0000764A0000}"/>
    <cellStyle name="Normal 4 12" xfId="19074" xr:uid="{00000000-0005-0000-0000-0000774A0000}"/>
    <cellStyle name="Normal 4 12 2" xfId="19075" xr:uid="{00000000-0005-0000-0000-0000784A0000}"/>
    <cellStyle name="Normal 4 12 2 2" xfId="19076" xr:uid="{00000000-0005-0000-0000-0000794A0000}"/>
    <cellStyle name="Normal 4 12 3" xfId="19077" xr:uid="{00000000-0005-0000-0000-00007A4A0000}"/>
    <cellStyle name="Normal 4 13" xfId="19078" xr:uid="{00000000-0005-0000-0000-00007B4A0000}"/>
    <cellStyle name="Normal 4 13 2" xfId="19079" xr:uid="{00000000-0005-0000-0000-00007C4A0000}"/>
    <cellStyle name="Normal 4 13 2 2" xfId="19080" xr:uid="{00000000-0005-0000-0000-00007D4A0000}"/>
    <cellStyle name="Normal 4 13 3" xfId="19081" xr:uid="{00000000-0005-0000-0000-00007E4A0000}"/>
    <cellStyle name="Normal 4 14" xfId="19082" xr:uid="{00000000-0005-0000-0000-00007F4A0000}"/>
    <cellStyle name="Normal 4 14 2" xfId="19083" xr:uid="{00000000-0005-0000-0000-0000804A0000}"/>
    <cellStyle name="Normal 4 15" xfId="19084" xr:uid="{00000000-0005-0000-0000-0000814A0000}"/>
    <cellStyle name="Normal 4 2" xfId="19085" xr:uid="{00000000-0005-0000-0000-0000824A0000}"/>
    <cellStyle name="Normal 4 2 2" xfId="19086" xr:uid="{00000000-0005-0000-0000-0000834A0000}"/>
    <cellStyle name="Normal 4 2 2 2" xfId="19087" xr:uid="{00000000-0005-0000-0000-0000844A0000}"/>
    <cellStyle name="Normal 4 2 2 2 2" xfId="19088" xr:uid="{00000000-0005-0000-0000-0000854A0000}"/>
    <cellStyle name="Normal 4 2 2 2 2 2" xfId="19089" xr:uid="{00000000-0005-0000-0000-0000864A0000}"/>
    <cellStyle name="Normal 4 2 2 2 3" xfId="19090" xr:uid="{00000000-0005-0000-0000-0000874A0000}"/>
    <cellStyle name="Normal 4 2 2 2 3 2" xfId="19091" xr:uid="{00000000-0005-0000-0000-0000884A0000}"/>
    <cellStyle name="Normal 4 2 2 2 4" xfId="19092" xr:uid="{00000000-0005-0000-0000-0000894A0000}"/>
    <cellStyle name="Normal 4 2 2 3" xfId="19093" xr:uid="{00000000-0005-0000-0000-00008A4A0000}"/>
    <cellStyle name="Normal 4 2 2 3 2" xfId="19094" xr:uid="{00000000-0005-0000-0000-00008B4A0000}"/>
    <cellStyle name="Normal 4 2 2 4" xfId="19095" xr:uid="{00000000-0005-0000-0000-00008C4A0000}"/>
    <cellStyle name="Normal 4 2 2 4 2" xfId="19096" xr:uid="{00000000-0005-0000-0000-00008D4A0000}"/>
    <cellStyle name="Normal 4 2 2 5" xfId="19097" xr:uid="{00000000-0005-0000-0000-00008E4A0000}"/>
    <cellStyle name="Normal 4 2 3" xfId="19098" xr:uid="{00000000-0005-0000-0000-00008F4A0000}"/>
    <cellStyle name="Normal 4 2 3 2" xfId="19099" xr:uid="{00000000-0005-0000-0000-0000904A0000}"/>
    <cellStyle name="Normal 4 2 3 2 2" xfId="19100" xr:uid="{00000000-0005-0000-0000-0000914A0000}"/>
    <cellStyle name="Normal 4 2 3 3" xfId="19101" xr:uid="{00000000-0005-0000-0000-0000924A0000}"/>
    <cellStyle name="Normal 4 2 3 3 2" xfId="19102" xr:uid="{00000000-0005-0000-0000-0000934A0000}"/>
    <cellStyle name="Normal 4 2 3 4" xfId="19103" xr:uid="{00000000-0005-0000-0000-0000944A0000}"/>
    <cellStyle name="Normal 4 2 4" xfId="19104" xr:uid="{00000000-0005-0000-0000-0000954A0000}"/>
    <cellStyle name="Normal 4 2 4 2" xfId="19105" xr:uid="{00000000-0005-0000-0000-0000964A0000}"/>
    <cellStyle name="Normal 4 2 5" xfId="19106" xr:uid="{00000000-0005-0000-0000-0000974A0000}"/>
    <cellStyle name="Normal 4 2 5 2" xfId="19107" xr:uid="{00000000-0005-0000-0000-0000984A0000}"/>
    <cellStyle name="Normal 4 2 6" xfId="19108" xr:uid="{00000000-0005-0000-0000-0000994A0000}"/>
    <cellStyle name="Normal 4 3" xfId="19109" xr:uid="{00000000-0005-0000-0000-00009A4A0000}"/>
    <cellStyle name="Normal 4 3 2" xfId="19110" xr:uid="{00000000-0005-0000-0000-00009B4A0000}"/>
    <cellStyle name="Normal 4 3 2 2" xfId="19111" xr:uid="{00000000-0005-0000-0000-00009C4A0000}"/>
    <cellStyle name="Normal 4 3 2 2 2" xfId="19112" xr:uid="{00000000-0005-0000-0000-00009D4A0000}"/>
    <cellStyle name="Normal 4 3 2 2 2 2" xfId="19113" xr:uid="{00000000-0005-0000-0000-00009E4A0000}"/>
    <cellStyle name="Normal 4 3 2 2 3" xfId="19114" xr:uid="{00000000-0005-0000-0000-00009F4A0000}"/>
    <cellStyle name="Normal 4 3 2 2 3 2" xfId="19115" xr:uid="{00000000-0005-0000-0000-0000A04A0000}"/>
    <cellStyle name="Normal 4 3 2 2 4" xfId="19116" xr:uid="{00000000-0005-0000-0000-0000A14A0000}"/>
    <cellStyle name="Normal 4 3 2 3" xfId="19117" xr:uid="{00000000-0005-0000-0000-0000A24A0000}"/>
    <cellStyle name="Normal 4 3 2 3 2" xfId="19118" xr:uid="{00000000-0005-0000-0000-0000A34A0000}"/>
    <cellStyle name="Normal 4 3 2 4" xfId="19119" xr:uid="{00000000-0005-0000-0000-0000A44A0000}"/>
    <cellStyle name="Normal 4 3 2 4 2" xfId="19120" xr:uid="{00000000-0005-0000-0000-0000A54A0000}"/>
    <cellStyle name="Normal 4 3 2 5" xfId="19121" xr:uid="{00000000-0005-0000-0000-0000A64A0000}"/>
    <cellStyle name="Normal 4 3 3" xfId="19122" xr:uid="{00000000-0005-0000-0000-0000A74A0000}"/>
    <cellStyle name="Normal 4 3 3 2" xfId="19123" xr:uid="{00000000-0005-0000-0000-0000A84A0000}"/>
    <cellStyle name="Normal 4 3 3 2 2" xfId="19124" xr:uid="{00000000-0005-0000-0000-0000A94A0000}"/>
    <cellStyle name="Normal 4 3 3 3" xfId="19125" xr:uid="{00000000-0005-0000-0000-0000AA4A0000}"/>
    <cellStyle name="Normal 4 3 3 3 2" xfId="19126" xr:uid="{00000000-0005-0000-0000-0000AB4A0000}"/>
    <cellStyle name="Normal 4 3 3 4" xfId="19127" xr:uid="{00000000-0005-0000-0000-0000AC4A0000}"/>
    <cellStyle name="Normal 4 3 4" xfId="19128" xr:uid="{00000000-0005-0000-0000-0000AD4A0000}"/>
    <cellStyle name="Normal 4 3 4 2" xfId="19129" xr:uid="{00000000-0005-0000-0000-0000AE4A0000}"/>
    <cellStyle name="Normal 4 3 5" xfId="19130" xr:uid="{00000000-0005-0000-0000-0000AF4A0000}"/>
    <cellStyle name="Normal 4 3 5 2" xfId="19131" xr:uid="{00000000-0005-0000-0000-0000B04A0000}"/>
    <cellStyle name="Normal 4 3 6" xfId="19132" xr:uid="{00000000-0005-0000-0000-0000B14A0000}"/>
    <cellStyle name="Normal 4 4" xfId="19133" xr:uid="{00000000-0005-0000-0000-0000B24A0000}"/>
    <cellStyle name="Normal 4 4 2" xfId="19134" xr:uid="{00000000-0005-0000-0000-0000B34A0000}"/>
    <cellStyle name="Normal 4 4 2 2" xfId="19135" xr:uid="{00000000-0005-0000-0000-0000B44A0000}"/>
    <cellStyle name="Normal 4 4 2 2 2" xfId="19136" xr:uid="{00000000-0005-0000-0000-0000B54A0000}"/>
    <cellStyle name="Normal 4 4 2 2 2 2" xfId="19137" xr:uid="{00000000-0005-0000-0000-0000B64A0000}"/>
    <cellStyle name="Normal 4 4 2 2 3" xfId="19138" xr:uid="{00000000-0005-0000-0000-0000B74A0000}"/>
    <cellStyle name="Normal 4 4 2 2 3 2" xfId="19139" xr:uid="{00000000-0005-0000-0000-0000B84A0000}"/>
    <cellStyle name="Normal 4 4 2 2 4" xfId="19140" xr:uid="{00000000-0005-0000-0000-0000B94A0000}"/>
    <cellStyle name="Normal 4 4 2 3" xfId="19141" xr:uid="{00000000-0005-0000-0000-0000BA4A0000}"/>
    <cellStyle name="Normal 4 4 2 3 2" xfId="19142" xr:uid="{00000000-0005-0000-0000-0000BB4A0000}"/>
    <cellStyle name="Normal 4 4 2 4" xfId="19143" xr:uid="{00000000-0005-0000-0000-0000BC4A0000}"/>
    <cellStyle name="Normal 4 4 2 4 2" xfId="19144" xr:uid="{00000000-0005-0000-0000-0000BD4A0000}"/>
    <cellStyle name="Normal 4 4 2 5" xfId="19145" xr:uid="{00000000-0005-0000-0000-0000BE4A0000}"/>
    <cellStyle name="Normal 4 4 3" xfId="19146" xr:uid="{00000000-0005-0000-0000-0000BF4A0000}"/>
    <cellStyle name="Normal 4 4 3 2" xfId="19147" xr:uid="{00000000-0005-0000-0000-0000C04A0000}"/>
    <cellStyle name="Normal 4 4 3 2 2" xfId="19148" xr:uid="{00000000-0005-0000-0000-0000C14A0000}"/>
    <cellStyle name="Normal 4 4 3 3" xfId="19149" xr:uid="{00000000-0005-0000-0000-0000C24A0000}"/>
    <cellStyle name="Normal 4 4 3 3 2" xfId="19150" xr:uid="{00000000-0005-0000-0000-0000C34A0000}"/>
    <cellStyle name="Normal 4 4 3 4" xfId="19151" xr:uid="{00000000-0005-0000-0000-0000C44A0000}"/>
    <cellStyle name="Normal 4 4 4" xfId="19152" xr:uid="{00000000-0005-0000-0000-0000C54A0000}"/>
    <cellStyle name="Normal 4 4 4 2" xfId="19153" xr:uid="{00000000-0005-0000-0000-0000C64A0000}"/>
    <cellStyle name="Normal 4 4 5" xfId="19154" xr:uid="{00000000-0005-0000-0000-0000C74A0000}"/>
    <cellStyle name="Normal 4 4 5 2" xfId="19155" xr:uid="{00000000-0005-0000-0000-0000C84A0000}"/>
    <cellStyle name="Normal 4 4 6" xfId="19156" xr:uid="{00000000-0005-0000-0000-0000C94A0000}"/>
    <cellStyle name="Normal 4 5" xfId="19157" xr:uid="{00000000-0005-0000-0000-0000CA4A0000}"/>
    <cellStyle name="Normal 4 5 2" xfId="19158" xr:uid="{00000000-0005-0000-0000-0000CB4A0000}"/>
    <cellStyle name="Normal 4 5 2 2" xfId="19159" xr:uid="{00000000-0005-0000-0000-0000CC4A0000}"/>
    <cellStyle name="Normal 4 5 2 2 2" xfId="19160" xr:uid="{00000000-0005-0000-0000-0000CD4A0000}"/>
    <cellStyle name="Normal 4 5 2 2 2 2" xfId="19161" xr:uid="{00000000-0005-0000-0000-0000CE4A0000}"/>
    <cellStyle name="Normal 4 5 2 2 3" xfId="19162" xr:uid="{00000000-0005-0000-0000-0000CF4A0000}"/>
    <cellStyle name="Normal 4 5 2 2 3 2" xfId="19163" xr:uid="{00000000-0005-0000-0000-0000D04A0000}"/>
    <cellStyle name="Normal 4 5 2 2 4" xfId="19164" xr:uid="{00000000-0005-0000-0000-0000D14A0000}"/>
    <cellStyle name="Normal 4 5 2 3" xfId="19165" xr:uid="{00000000-0005-0000-0000-0000D24A0000}"/>
    <cellStyle name="Normal 4 5 2 3 2" xfId="19166" xr:uid="{00000000-0005-0000-0000-0000D34A0000}"/>
    <cellStyle name="Normal 4 5 2 4" xfId="19167" xr:uid="{00000000-0005-0000-0000-0000D44A0000}"/>
    <cellStyle name="Normal 4 5 2 4 2" xfId="19168" xr:uid="{00000000-0005-0000-0000-0000D54A0000}"/>
    <cellStyle name="Normal 4 5 2 5" xfId="19169" xr:uid="{00000000-0005-0000-0000-0000D64A0000}"/>
    <cellStyle name="Normal 4 5 3" xfId="19170" xr:uid="{00000000-0005-0000-0000-0000D74A0000}"/>
    <cellStyle name="Normal 4 5 3 2" xfId="19171" xr:uid="{00000000-0005-0000-0000-0000D84A0000}"/>
    <cellStyle name="Normal 4 5 3 2 2" xfId="19172" xr:uid="{00000000-0005-0000-0000-0000D94A0000}"/>
    <cellStyle name="Normal 4 5 3 3" xfId="19173" xr:uid="{00000000-0005-0000-0000-0000DA4A0000}"/>
    <cellStyle name="Normal 4 5 3 3 2" xfId="19174" xr:uid="{00000000-0005-0000-0000-0000DB4A0000}"/>
    <cellStyle name="Normal 4 5 3 4" xfId="19175" xr:uid="{00000000-0005-0000-0000-0000DC4A0000}"/>
    <cellStyle name="Normal 4 5 4" xfId="19176" xr:uid="{00000000-0005-0000-0000-0000DD4A0000}"/>
    <cellStyle name="Normal 4 5 4 2" xfId="19177" xr:uid="{00000000-0005-0000-0000-0000DE4A0000}"/>
    <cellStyle name="Normal 4 5 5" xfId="19178" xr:uid="{00000000-0005-0000-0000-0000DF4A0000}"/>
    <cellStyle name="Normal 4 5 5 2" xfId="19179" xr:uid="{00000000-0005-0000-0000-0000E04A0000}"/>
    <cellStyle name="Normal 4 5 6" xfId="19180" xr:uid="{00000000-0005-0000-0000-0000E14A0000}"/>
    <cellStyle name="Normal 4 6" xfId="19181" xr:uid="{00000000-0005-0000-0000-0000E24A0000}"/>
    <cellStyle name="Normal 4 6 2" xfId="19182" xr:uid="{00000000-0005-0000-0000-0000E34A0000}"/>
    <cellStyle name="Normal 4 6 2 2" xfId="19183" xr:uid="{00000000-0005-0000-0000-0000E44A0000}"/>
    <cellStyle name="Normal 4 6 3" xfId="19184" xr:uid="{00000000-0005-0000-0000-0000E54A0000}"/>
    <cellStyle name="Normal 4 6 3 2" xfId="19185" xr:uid="{00000000-0005-0000-0000-0000E64A0000}"/>
    <cellStyle name="Normal 4 6 4" xfId="19186" xr:uid="{00000000-0005-0000-0000-0000E74A0000}"/>
    <cellStyle name="Normal 4 7" xfId="19187" xr:uid="{00000000-0005-0000-0000-0000E84A0000}"/>
    <cellStyle name="Normal 4 7 2" xfId="19188" xr:uid="{00000000-0005-0000-0000-0000E94A0000}"/>
    <cellStyle name="Normal 4 7 2 2" xfId="19189" xr:uid="{00000000-0005-0000-0000-0000EA4A0000}"/>
    <cellStyle name="Normal 4 7 3" xfId="19190" xr:uid="{00000000-0005-0000-0000-0000EB4A0000}"/>
    <cellStyle name="Normal 4 8" xfId="19191" xr:uid="{00000000-0005-0000-0000-0000EC4A0000}"/>
    <cellStyle name="Normal 4 8 2" xfId="19192" xr:uid="{00000000-0005-0000-0000-0000ED4A0000}"/>
    <cellStyle name="Normal 4 8 2 2" xfId="19193" xr:uid="{00000000-0005-0000-0000-0000EE4A0000}"/>
    <cellStyle name="Normal 4 8 3" xfId="19194" xr:uid="{00000000-0005-0000-0000-0000EF4A0000}"/>
    <cellStyle name="Normal 4 9" xfId="19195" xr:uid="{00000000-0005-0000-0000-0000F04A0000}"/>
    <cellStyle name="Normal 4 9 2" xfId="19196" xr:uid="{00000000-0005-0000-0000-0000F14A0000}"/>
    <cellStyle name="Normal 4 9 2 2" xfId="19197" xr:uid="{00000000-0005-0000-0000-0000F24A0000}"/>
    <cellStyle name="Normal 4 9 3" xfId="19198" xr:uid="{00000000-0005-0000-0000-0000F34A0000}"/>
    <cellStyle name="Normal 4_wimax" xfId="19199" xr:uid="{00000000-0005-0000-0000-0000F44A0000}"/>
    <cellStyle name="Normal 40" xfId="19200" xr:uid="{00000000-0005-0000-0000-0000F54A0000}"/>
    <cellStyle name="Normal 40 2" xfId="19201" xr:uid="{00000000-0005-0000-0000-0000F64A0000}"/>
    <cellStyle name="Normal 40 2 2" xfId="19202" xr:uid="{00000000-0005-0000-0000-0000F74A0000}"/>
    <cellStyle name="Normal 40 2 2 2" xfId="19203" xr:uid="{00000000-0005-0000-0000-0000F84A0000}"/>
    <cellStyle name="Normal 40 2 3" xfId="19204" xr:uid="{00000000-0005-0000-0000-0000F94A0000}"/>
    <cellStyle name="Normal 40 3" xfId="19205" xr:uid="{00000000-0005-0000-0000-0000FA4A0000}"/>
    <cellStyle name="Normal 40 3 2" xfId="19206" xr:uid="{00000000-0005-0000-0000-0000FB4A0000}"/>
    <cellStyle name="Normal 40 4" xfId="19207" xr:uid="{00000000-0005-0000-0000-0000FC4A0000}"/>
    <cellStyle name="Normal 40 4 2" xfId="19208" xr:uid="{00000000-0005-0000-0000-0000FD4A0000}"/>
    <cellStyle name="Normal 40 5" xfId="19209" xr:uid="{00000000-0005-0000-0000-0000FE4A0000}"/>
    <cellStyle name="Normal 40 5 2" xfId="19210" xr:uid="{00000000-0005-0000-0000-0000FF4A0000}"/>
    <cellStyle name="Normal 40 6" xfId="19211" xr:uid="{00000000-0005-0000-0000-0000004B0000}"/>
    <cellStyle name="Normal 40 6 2" xfId="19212" xr:uid="{00000000-0005-0000-0000-0000014B0000}"/>
    <cellStyle name="Normal 40 7" xfId="19213" xr:uid="{00000000-0005-0000-0000-0000024B0000}"/>
    <cellStyle name="Normal 41" xfId="19214" xr:uid="{00000000-0005-0000-0000-0000034B0000}"/>
    <cellStyle name="Normal 41 2" xfId="19215" xr:uid="{00000000-0005-0000-0000-0000044B0000}"/>
    <cellStyle name="Normal 41 2 2" xfId="19216" xr:uid="{00000000-0005-0000-0000-0000054B0000}"/>
    <cellStyle name="Normal 41 3" xfId="19217" xr:uid="{00000000-0005-0000-0000-0000064B0000}"/>
    <cellStyle name="Normal 42" xfId="19218" xr:uid="{00000000-0005-0000-0000-0000074B0000}"/>
    <cellStyle name="Normal 42 2" xfId="19219" xr:uid="{00000000-0005-0000-0000-0000084B0000}"/>
    <cellStyle name="Normal 42 2 2" xfId="19220" xr:uid="{00000000-0005-0000-0000-0000094B0000}"/>
    <cellStyle name="Normal 42 3" xfId="19221" xr:uid="{00000000-0005-0000-0000-00000A4B0000}"/>
    <cellStyle name="Normal 43" xfId="19222" xr:uid="{00000000-0005-0000-0000-00000B4B0000}"/>
    <cellStyle name="Normal 43 2" xfId="19223" xr:uid="{00000000-0005-0000-0000-00000C4B0000}"/>
    <cellStyle name="Normal 43 2 2" xfId="19224" xr:uid="{00000000-0005-0000-0000-00000D4B0000}"/>
    <cellStyle name="Normal 43 3" xfId="19225" xr:uid="{00000000-0005-0000-0000-00000E4B0000}"/>
    <cellStyle name="Normal 44" xfId="19226" xr:uid="{00000000-0005-0000-0000-00000F4B0000}"/>
    <cellStyle name="Normal 44 2" xfId="19227" xr:uid="{00000000-0005-0000-0000-0000104B0000}"/>
    <cellStyle name="Normal 44 2 2" xfId="19228" xr:uid="{00000000-0005-0000-0000-0000114B0000}"/>
    <cellStyle name="Normal 44 3" xfId="19229" xr:uid="{00000000-0005-0000-0000-0000124B0000}"/>
    <cellStyle name="Normal 45" xfId="19230" xr:uid="{00000000-0005-0000-0000-0000134B0000}"/>
    <cellStyle name="Normal 45 2" xfId="19231" xr:uid="{00000000-0005-0000-0000-0000144B0000}"/>
    <cellStyle name="Normal 45 2 2" xfId="19232" xr:uid="{00000000-0005-0000-0000-0000154B0000}"/>
    <cellStyle name="Normal 45 3" xfId="19233" xr:uid="{00000000-0005-0000-0000-0000164B0000}"/>
    <cellStyle name="Normal 46" xfId="19234" xr:uid="{00000000-0005-0000-0000-0000174B0000}"/>
    <cellStyle name="Normal 46 2" xfId="19235" xr:uid="{00000000-0005-0000-0000-0000184B0000}"/>
    <cellStyle name="Normal 46 2 2" xfId="19236" xr:uid="{00000000-0005-0000-0000-0000194B0000}"/>
    <cellStyle name="Normal 46 2 2 2" xfId="19237" xr:uid="{00000000-0005-0000-0000-00001A4B0000}"/>
    <cellStyle name="Normal 46 2 2 2 2" xfId="19238" xr:uid="{00000000-0005-0000-0000-00001B4B0000}"/>
    <cellStyle name="Normal 46 2 2 3" xfId="19239" xr:uid="{00000000-0005-0000-0000-00001C4B0000}"/>
    <cellStyle name="Normal 46 2 2 3 2" xfId="19240" xr:uid="{00000000-0005-0000-0000-00001D4B0000}"/>
    <cellStyle name="Normal 46 2 2 4" xfId="19241" xr:uid="{00000000-0005-0000-0000-00001E4B0000}"/>
    <cellStyle name="Normal 46 2 2 4 2" xfId="19242" xr:uid="{00000000-0005-0000-0000-00001F4B0000}"/>
    <cellStyle name="Normal 46 2 2 5" xfId="19243" xr:uid="{00000000-0005-0000-0000-0000204B0000}"/>
    <cellStyle name="Normal 46 2 3" xfId="19244" xr:uid="{00000000-0005-0000-0000-0000214B0000}"/>
    <cellStyle name="Normal 46 3" xfId="19245" xr:uid="{00000000-0005-0000-0000-0000224B0000}"/>
    <cellStyle name="Normal 47" xfId="19246" xr:uid="{00000000-0005-0000-0000-0000234B0000}"/>
    <cellStyle name="Normal 47 10" xfId="19247" xr:uid="{00000000-0005-0000-0000-0000244B0000}"/>
    <cellStyle name="Normal 47 10 2" xfId="19248" xr:uid="{00000000-0005-0000-0000-0000254B0000}"/>
    <cellStyle name="Normal 47 10 2 2" xfId="19249" xr:uid="{00000000-0005-0000-0000-0000264B0000}"/>
    <cellStyle name="Normal 47 10 3" xfId="19250" xr:uid="{00000000-0005-0000-0000-0000274B0000}"/>
    <cellStyle name="Normal 47 10 3 2" xfId="19251" xr:uid="{00000000-0005-0000-0000-0000284B0000}"/>
    <cellStyle name="Normal 47 10 4" xfId="19252" xr:uid="{00000000-0005-0000-0000-0000294B0000}"/>
    <cellStyle name="Normal 47 10 4 2" xfId="19253" xr:uid="{00000000-0005-0000-0000-00002A4B0000}"/>
    <cellStyle name="Normal 47 10 5" xfId="19254" xr:uid="{00000000-0005-0000-0000-00002B4B0000}"/>
    <cellStyle name="Normal 47 10 5 2" xfId="19255" xr:uid="{00000000-0005-0000-0000-00002C4B0000}"/>
    <cellStyle name="Normal 47 10 6" xfId="19256" xr:uid="{00000000-0005-0000-0000-00002D4B0000}"/>
    <cellStyle name="Normal 47 11" xfId="19257" xr:uid="{00000000-0005-0000-0000-00002E4B0000}"/>
    <cellStyle name="Normal 47 11 2" xfId="19258" xr:uid="{00000000-0005-0000-0000-00002F4B0000}"/>
    <cellStyle name="Normal 47 12" xfId="19259" xr:uid="{00000000-0005-0000-0000-0000304B0000}"/>
    <cellStyle name="Normal 47 12 2" xfId="19260" xr:uid="{00000000-0005-0000-0000-0000314B0000}"/>
    <cellStyle name="Normal 47 13" xfId="19261" xr:uid="{00000000-0005-0000-0000-0000324B0000}"/>
    <cellStyle name="Normal 47 13 2" xfId="19262" xr:uid="{00000000-0005-0000-0000-0000334B0000}"/>
    <cellStyle name="Normal 47 14" xfId="19263" xr:uid="{00000000-0005-0000-0000-0000344B0000}"/>
    <cellStyle name="Normal 47 2" xfId="19264" xr:uid="{00000000-0005-0000-0000-0000354B0000}"/>
    <cellStyle name="Normal 47 2 2" xfId="19265" xr:uid="{00000000-0005-0000-0000-0000364B0000}"/>
    <cellStyle name="Normal 47 2 2 2" xfId="19266" xr:uid="{00000000-0005-0000-0000-0000374B0000}"/>
    <cellStyle name="Normal 47 2 2 2 2" xfId="19267" xr:uid="{00000000-0005-0000-0000-0000384B0000}"/>
    <cellStyle name="Normal 47 2 2 3" xfId="19268" xr:uid="{00000000-0005-0000-0000-0000394B0000}"/>
    <cellStyle name="Normal 47 2 2 3 2" xfId="19269" xr:uid="{00000000-0005-0000-0000-00003A4B0000}"/>
    <cellStyle name="Normal 47 2 2 4" xfId="19270" xr:uid="{00000000-0005-0000-0000-00003B4B0000}"/>
    <cellStyle name="Normal 47 2 2 4 2" xfId="19271" xr:uid="{00000000-0005-0000-0000-00003C4B0000}"/>
    <cellStyle name="Normal 47 2 2 5" xfId="19272" xr:uid="{00000000-0005-0000-0000-00003D4B0000}"/>
    <cellStyle name="Normal 47 2 3" xfId="19273" xr:uid="{00000000-0005-0000-0000-00003E4B0000}"/>
    <cellStyle name="Normal 47 2 3 2" xfId="19274" xr:uid="{00000000-0005-0000-0000-00003F4B0000}"/>
    <cellStyle name="Normal 47 2 4" xfId="19275" xr:uid="{00000000-0005-0000-0000-0000404B0000}"/>
    <cellStyle name="Normal 47 3" xfId="19276" xr:uid="{00000000-0005-0000-0000-0000414B0000}"/>
    <cellStyle name="Normal 47 3 2" xfId="19277" xr:uid="{00000000-0005-0000-0000-0000424B0000}"/>
    <cellStyle name="Normal 47 4" xfId="19278" xr:uid="{00000000-0005-0000-0000-0000434B0000}"/>
    <cellStyle name="Normal 47 4 2" xfId="19279" xr:uid="{00000000-0005-0000-0000-0000444B0000}"/>
    <cellStyle name="Normal 47 5" xfId="19280" xr:uid="{00000000-0005-0000-0000-0000454B0000}"/>
    <cellStyle name="Normal 47 5 2" xfId="19281" xr:uid="{00000000-0005-0000-0000-0000464B0000}"/>
    <cellStyle name="Normal 47 6" xfId="19282" xr:uid="{00000000-0005-0000-0000-0000474B0000}"/>
    <cellStyle name="Normal 47 6 2" xfId="19283" xr:uid="{00000000-0005-0000-0000-0000484B0000}"/>
    <cellStyle name="Normal 47 7" xfId="19284" xr:uid="{00000000-0005-0000-0000-0000494B0000}"/>
    <cellStyle name="Normal 47 7 2" xfId="19285" xr:uid="{00000000-0005-0000-0000-00004A4B0000}"/>
    <cellStyle name="Normal 47 8" xfId="19286" xr:uid="{00000000-0005-0000-0000-00004B4B0000}"/>
    <cellStyle name="Normal 47 8 2" xfId="19287" xr:uid="{00000000-0005-0000-0000-00004C4B0000}"/>
    <cellStyle name="Normal 47 9" xfId="19288" xr:uid="{00000000-0005-0000-0000-00004D4B0000}"/>
    <cellStyle name="Normal 47 9 2" xfId="19289" xr:uid="{00000000-0005-0000-0000-00004E4B0000}"/>
    <cellStyle name="Normal 48" xfId="19290" xr:uid="{00000000-0005-0000-0000-00004F4B0000}"/>
    <cellStyle name="Normal 48 2" xfId="19291" xr:uid="{00000000-0005-0000-0000-0000504B0000}"/>
    <cellStyle name="Normal 48 2 2" xfId="19292" xr:uid="{00000000-0005-0000-0000-0000514B0000}"/>
    <cellStyle name="Normal 48 3" xfId="19293" xr:uid="{00000000-0005-0000-0000-0000524B0000}"/>
    <cellStyle name="Normal 49" xfId="19294" xr:uid="{00000000-0005-0000-0000-0000534B0000}"/>
    <cellStyle name="Normal 49 2" xfId="19295" xr:uid="{00000000-0005-0000-0000-0000544B0000}"/>
    <cellStyle name="Normal 5" xfId="14" xr:uid="{00000000-0005-0000-0000-0000554B0000}"/>
    <cellStyle name="Normal 5 10" xfId="19296" xr:uid="{00000000-0005-0000-0000-0000564B0000}"/>
    <cellStyle name="Normal 5 10 2" xfId="19297" xr:uid="{00000000-0005-0000-0000-0000574B0000}"/>
    <cellStyle name="Normal 5 10 2 2" xfId="19298" xr:uid="{00000000-0005-0000-0000-0000584B0000}"/>
    <cellStyle name="Normal 5 10 2 2 2" xfId="19299" xr:uid="{00000000-0005-0000-0000-0000594B0000}"/>
    <cellStyle name="Normal 5 10 2 2 2 2" xfId="19300" xr:uid="{00000000-0005-0000-0000-00005A4B0000}"/>
    <cellStyle name="Normal 5 10 2 2 3" xfId="19301" xr:uid="{00000000-0005-0000-0000-00005B4B0000}"/>
    <cellStyle name="Normal 5 10 2 2 3 2" xfId="19302" xr:uid="{00000000-0005-0000-0000-00005C4B0000}"/>
    <cellStyle name="Normal 5 10 2 2 4" xfId="19303" xr:uid="{00000000-0005-0000-0000-00005D4B0000}"/>
    <cellStyle name="Normal 5 10 2 3" xfId="19304" xr:uid="{00000000-0005-0000-0000-00005E4B0000}"/>
    <cellStyle name="Normal 5 10 2 3 2" xfId="19305" xr:uid="{00000000-0005-0000-0000-00005F4B0000}"/>
    <cellStyle name="Normal 5 10 2 4" xfId="19306" xr:uid="{00000000-0005-0000-0000-0000604B0000}"/>
    <cellStyle name="Normal 5 10 2 4 2" xfId="19307" xr:uid="{00000000-0005-0000-0000-0000614B0000}"/>
    <cellStyle name="Normal 5 10 2 5" xfId="19308" xr:uid="{00000000-0005-0000-0000-0000624B0000}"/>
    <cellStyle name="Normal 5 10 3" xfId="19309" xr:uid="{00000000-0005-0000-0000-0000634B0000}"/>
    <cellStyle name="Normal 5 10 3 2" xfId="19310" xr:uid="{00000000-0005-0000-0000-0000644B0000}"/>
    <cellStyle name="Normal 5 10 3 2 2" xfId="19311" xr:uid="{00000000-0005-0000-0000-0000654B0000}"/>
    <cellStyle name="Normal 5 10 3 3" xfId="19312" xr:uid="{00000000-0005-0000-0000-0000664B0000}"/>
    <cellStyle name="Normal 5 10 3 3 2" xfId="19313" xr:uid="{00000000-0005-0000-0000-0000674B0000}"/>
    <cellStyle name="Normal 5 10 3 4" xfId="19314" xr:uid="{00000000-0005-0000-0000-0000684B0000}"/>
    <cellStyle name="Normal 5 10 4" xfId="19315" xr:uid="{00000000-0005-0000-0000-0000694B0000}"/>
    <cellStyle name="Normal 5 10 4 2" xfId="19316" xr:uid="{00000000-0005-0000-0000-00006A4B0000}"/>
    <cellStyle name="Normal 5 10 5" xfId="19317" xr:uid="{00000000-0005-0000-0000-00006B4B0000}"/>
    <cellStyle name="Normal 5 10 5 2" xfId="19318" xr:uid="{00000000-0005-0000-0000-00006C4B0000}"/>
    <cellStyle name="Normal 5 10 6" xfId="19319" xr:uid="{00000000-0005-0000-0000-00006D4B0000}"/>
    <cellStyle name="Normal 5 11" xfId="19320" xr:uid="{00000000-0005-0000-0000-00006E4B0000}"/>
    <cellStyle name="Normal 5 11 2" xfId="19321" xr:uid="{00000000-0005-0000-0000-00006F4B0000}"/>
    <cellStyle name="Normal 5 11 2 2" xfId="19322" xr:uid="{00000000-0005-0000-0000-0000704B0000}"/>
    <cellStyle name="Normal 5 11 2 2 2" xfId="19323" xr:uid="{00000000-0005-0000-0000-0000714B0000}"/>
    <cellStyle name="Normal 5 11 2 3" xfId="19324" xr:uid="{00000000-0005-0000-0000-0000724B0000}"/>
    <cellStyle name="Normal 5 11 2 3 2" xfId="19325" xr:uid="{00000000-0005-0000-0000-0000734B0000}"/>
    <cellStyle name="Normal 5 11 2 4" xfId="19326" xr:uid="{00000000-0005-0000-0000-0000744B0000}"/>
    <cellStyle name="Normal 5 11 3" xfId="19327" xr:uid="{00000000-0005-0000-0000-0000754B0000}"/>
    <cellStyle name="Normal 5 11 3 2" xfId="19328" xr:uid="{00000000-0005-0000-0000-0000764B0000}"/>
    <cellStyle name="Normal 5 11 4" xfId="19329" xr:uid="{00000000-0005-0000-0000-0000774B0000}"/>
    <cellStyle name="Normal 5 11 4 2" xfId="19330" xr:uid="{00000000-0005-0000-0000-0000784B0000}"/>
    <cellStyle name="Normal 5 11 5" xfId="19331" xr:uid="{00000000-0005-0000-0000-0000794B0000}"/>
    <cellStyle name="Normal 5 12" xfId="19332" xr:uid="{00000000-0005-0000-0000-00007A4B0000}"/>
    <cellStyle name="Normal 5 12 2" xfId="19333" xr:uid="{00000000-0005-0000-0000-00007B4B0000}"/>
    <cellStyle name="Normal 5 12 2 2" xfId="19334" xr:uid="{00000000-0005-0000-0000-00007C4B0000}"/>
    <cellStyle name="Normal 5 12 3" xfId="19335" xr:uid="{00000000-0005-0000-0000-00007D4B0000}"/>
    <cellStyle name="Normal 5 12 3 2" xfId="19336" xr:uid="{00000000-0005-0000-0000-00007E4B0000}"/>
    <cellStyle name="Normal 5 12 4" xfId="19337" xr:uid="{00000000-0005-0000-0000-00007F4B0000}"/>
    <cellStyle name="Normal 5 13" xfId="19338" xr:uid="{00000000-0005-0000-0000-0000804B0000}"/>
    <cellStyle name="Normal 5 13 2" xfId="19339" xr:uid="{00000000-0005-0000-0000-0000814B0000}"/>
    <cellStyle name="Normal 5 13 2 2" xfId="19340" xr:uid="{00000000-0005-0000-0000-0000824B0000}"/>
    <cellStyle name="Normal 5 13 3" xfId="19341" xr:uid="{00000000-0005-0000-0000-0000834B0000}"/>
    <cellStyle name="Normal 5 13 3 2" xfId="19342" xr:uid="{00000000-0005-0000-0000-0000844B0000}"/>
    <cellStyle name="Normal 5 13 4" xfId="19343" xr:uid="{00000000-0005-0000-0000-0000854B0000}"/>
    <cellStyle name="Normal 5 14" xfId="19344" xr:uid="{00000000-0005-0000-0000-0000864B0000}"/>
    <cellStyle name="Normal 5 14 2" xfId="19345" xr:uid="{00000000-0005-0000-0000-0000874B0000}"/>
    <cellStyle name="Normal 5 14 2 2" xfId="19346" xr:uid="{00000000-0005-0000-0000-0000884B0000}"/>
    <cellStyle name="Normal 5 14 3" xfId="19347" xr:uid="{00000000-0005-0000-0000-0000894B0000}"/>
    <cellStyle name="Normal 5 15" xfId="19348" xr:uid="{00000000-0005-0000-0000-00008A4B0000}"/>
    <cellStyle name="Normal 5 15 2" xfId="19349" xr:uid="{00000000-0005-0000-0000-00008B4B0000}"/>
    <cellStyle name="Normal 5 16" xfId="19350" xr:uid="{00000000-0005-0000-0000-00008C4B0000}"/>
    <cellStyle name="Normal 5 2" xfId="19351" xr:uid="{00000000-0005-0000-0000-00008D4B0000}"/>
    <cellStyle name="Normal 5 2 2" xfId="19352" xr:uid="{00000000-0005-0000-0000-00008E4B0000}"/>
    <cellStyle name="Normal 5 2 2 2" xfId="19353" xr:uid="{00000000-0005-0000-0000-00008F4B0000}"/>
    <cellStyle name="Normal 5 2 3" xfId="19354" xr:uid="{00000000-0005-0000-0000-0000904B0000}"/>
    <cellStyle name="Normal 5 3" xfId="19355" xr:uid="{00000000-0005-0000-0000-0000914B0000}"/>
    <cellStyle name="Normal 5 3 10" xfId="19356" xr:uid="{00000000-0005-0000-0000-0000924B0000}"/>
    <cellStyle name="Normal 5 3 10 2" xfId="19357" xr:uid="{00000000-0005-0000-0000-0000934B0000}"/>
    <cellStyle name="Normal 5 3 10 2 2" xfId="19358" xr:uid="{00000000-0005-0000-0000-0000944B0000}"/>
    <cellStyle name="Normal 5 3 10 3" xfId="19359" xr:uid="{00000000-0005-0000-0000-0000954B0000}"/>
    <cellStyle name="Normal 5 3 10 3 2" xfId="19360" xr:uid="{00000000-0005-0000-0000-0000964B0000}"/>
    <cellStyle name="Normal 5 3 10 4" xfId="19361" xr:uid="{00000000-0005-0000-0000-0000974B0000}"/>
    <cellStyle name="Normal 5 3 11" xfId="19362" xr:uid="{00000000-0005-0000-0000-0000984B0000}"/>
    <cellStyle name="Normal 5 3 11 2" xfId="19363" xr:uid="{00000000-0005-0000-0000-0000994B0000}"/>
    <cellStyle name="Normal 5 3 11 2 2" xfId="19364" xr:uid="{00000000-0005-0000-0000-00009A4B0000}"/>
    <cellStyle name="Normal 5 3 11 3" xfId="19365" xr:uid="{00000000-0005-0000-0000-00009B4B0000}"/>
    <cellStyle name="Normal 5 3 11 3 2" xfId="19366" xr:uid="{00000000-0005-0000-0000-00009C4B0000}"/>
    <cellStyle name="Normal 5 3 11 4" xfId="19367" xr:uid="{00000000-0005-0000-0000-00009D4B0000}"/>
    <cellStyle name="Normal 5 3 12" xfId="19368" xr:uid="{00000000-0005-0000-0000-00009E4B0000}"/>
    <cellStyle name="Normal 5 3 12 2" xfId="19369" xr:uid="{00000000-0005-0000-0000-00009F4B0000}"/>
    <cellStyle name="Normal 5 3 13" xfId="19370" xr:uid="{00000000-0005-0000-0000-0000A04B0000}"/>
    <cellStyle name="Normal 5 3 13 2" xfId="19371" xr:uid="{00000000-0005-0000-0000-0000A14B0000}"/>
    <cellStyle name="Normal 5 3 14" xfId="19372" xr:uid="{00000000-0005-0000-0000-0000A24B0000}"/>
    <cellStyle name="Normal 5 3 2" xfId="19373" xr:uid="{00000000-0005-0000-0000-0000A34B0000}"/>
    <cellStyle name="Normal 5 3 2 10" xfId="19374" xr:uid="{00000000-0005-0000-0000-0000A44B0000}"/>
    <cellStyle name="Normal 5 3 2 10 2" xfId="19375" xr:uid="{00000000-0005-0000-0000-0000A54B0000}"/>
    <cellStyle name="Normal 5 3 2 10 2 2" xfId="19376" xr:uid="{00000000-0005-0000-0000-0000A64B0000}"/>
    <cellStyle name="Normal 5 3 2 10 3" xfId="19377" xr:uid="{00000000-0005-0000-0000-0000A74B0000}"/>
    <cellStyle name="Normal 5 3 2 10 3 2" xfId="19378" xr:uid="{00000000-0005-0000-0000-0000A84B0000}"/>
    <cellStyle name="Normal 5 3 2 10 4" xfId="19379" xr:uid="{00000000-0005-0000-0000-0000A94B0000}"/>
    <cellStyle name="Normal 5 3 2 11" xfId="19380" xr:uid="{00000000-0005-0000-0000-0000AA4B0000}"/>
    <cellStyle name="Normal 5 3 2 11 2" xfId="19381" xr:uid="{00000000-0005-0000-0000-0000AB4B0000}"/>
    <cellStyle name="Normal 5 3 2 12" xfId="19382" xr:uid="{00000000-0005-0000-0000-0000AC4B0000}"/>
    <cellStyle name="Normal 5 3 2 12 2" xfId="19383" xr:uid="{00000000-0005-0000-0000-0000AD4B0000}"/>
    <cellStyle name="Normal 5 3 2 13" xfId="19384" xr:uid="{00000000-0005-0000-0000-0000AE4B0000}"/>
    <cellStyle name="Normal 5 3 2 2" xfId="19385" xr:uid="{00000000-0005-0000-0000-0000AF4B0000}"/>
    <cellStyle name="Normal 5 3 2 2 10" xfId="19386" xr:uid="{00000000-0005-0000-0000-0000B04B0000}"/>
    <cellStyle name="Normal 5 3 2 2 10 2" xfId="19387" xr:uid="{00000000-0005-0000-0000-0000B14B0000}"/>
    <cellStyle name="Normal 5 3 2 2 11" xfId="19388" xr:uid="{00000000-0005-0000-0000-0000B24B0000}"/>
    <cellStyle name="Normal 5 3 2 2 11 2" xfId="19389" xr:uid="{00000000-0005-0000-0000-0000B34B0000}"/>
    <cellStyle name="Normal 5 3 2 2 12" xfId="19390" xr:uid="{00000000-0005-0000-0000-0000B44B0000}"/>
    <cellStyle name="Normal 5 3 2 2 2" xfId="19391" xr:uid="{00000000-0005-0000-0000-0000B54B0000}"/>
    <cellStyle name="Normal 5 3 2 2 2 2" xfId="19392" xr:uid="{00000000-0005-0000-0000-0000B64B0000}"/>
    <cellStyle name="Normal 5 3 2 2 2 2 2" xfId="19393" xr:uid="{00000000-0005-0000-0000-0000B74B0000}"/>
    <cellStyle name="Normal 5 3 2 2 2 2 2 2" xfId="19394" xr:uid="{00000000-0005-0000-0000-0000B84B0000}"/>
    <cellStyle name="Normal 5 3 2 2 2 2 2 2 2" xfId="19395" xr:uid="{00000000-0005-0000-0000-0000B94B0000}"/>
    <cellStyle name="Normal 5 3 2 2 2 2 2 3" xfId="19396" xr:uid="{00000000-0005-0000-0000-0000BA4B0000}"/>
    <cellStyle name="Normal 5 3 2 2 2 2 2 3 2" xfId="19397" xr:uid="{00000000-0005-0000-0000-0000BB4B0000}"/>
    <cellStyle name="Normal 5 3 2 2 2 2 2 4" xfId="19398" xr:uid="{00000000-0005-0000-0000-0000BC4B0000}"/>
    <cellStyle name="Normal 5 3 2 2 2 2 3" xfId="19399" xr:uid="{00000000-0005-0000-0000-0000BD4B0000}"/>
    <cellStyle name="Normal 5 3 2 2 2 2 3 2" xfId="19400" xr:uid="{00000000-0005-0000-0000-0000BE4B0000}"/>
    <cellStyle name="Normal 5 3 2 2 2 2 4" xfId="19401" xr:uid="{00000000-0005-0000-0000-0000BF4B0000}"/>
    <cellStyle name="Normal 5 3 2 2 2 2 4 2" xfId="19402" xr:uid="{00000000-0005-0000-0000-0000C04B0000}"/>
    <cellStyle name="Normal 5 3 2 2 2 2 5" xfId="19403" xr:uid="{00000000-0005-0000-0000-0000C14B0000}"/>
    <cellStyle name="Normal 5 3 2 2 2 3" xfId="19404" xr:uid="{00000000-0005-0000-0000-0000C24B0000}"/>
    <cellStyle name="Normal 5 3 2 2 2 3 2" xfId="19405" xr:uid="{00000000-0005-0000-0000-0000C34B0000}"/>
    <cellStyle name="Normal 5 3 2 2 2 3 2 2" xfId="19406" xr:uid="{00000000-0005-0000-0000-0000C44B0000}"/>
    <cellStyle name="Normal 5 3 2 2 2 3 3" xfId="19407" xr:uid="{00000000-0005-0000-0000-0000C54B0000}"/>
    <cellStyle name="Normal 5 3 2 2 2 3 3 2" xfId="19408" xr:uid="{00000000-0005-0000-0000-0000C64B0000}"/>
    <cellStyle name="Normal 5 3 2 2 2 3 4" xfId="19409" xr:uid="{00000000-0005-0000-0000-0000C74B0000}"/>
    <cellStyle name="Normal 5 3 2 2 2 4" xfId="19410" xr:uid="{00000000-0005-0000-0000-0000C84B0000}"/>
    <cellStyle name="Normal 5 3 2 2 2 4 2" xfId="19411" xr:uid="{00000000-0005-0000-0000-0000C94B0000}"/>
    <cellStyle name="Normal 5 3 2 2 2 5" xfId="19412" xr:uid="{00000000-0005-0000-0000-0000CA4B0000}"/>
    <cellStyle name="Normal 5 3 2 2 2 5 2" xfId="19413" xr:uid="{00000000-0005-0000-0000-0000CB4B0000}"/>
    <cellStyle name="Normal 5 3 2 2 2 6" xfId="19414" xr:uid="{00000000-0005-0000-0000-0000CC4B0000}"/>
    <cellStyle name="Normal 5 3 2 2 3" xfId="19415" xr:uid="{00000000-0005-0000-0000-0000CD4B0000}"/>
    <cellStyle name="Normal 5 3 2 2 3 2" xfId="19416" xr:uid="{00000000-0005-0000-0000-0000CE4B0000}"/>
    <cellStyle name="Normal 5 3 2 2 3 2 2" xfId="19417" xr:uid="{00000000-0005-0000-0000-0000CF4B0000}"/>
    <cellStyle name="Normal 5 3 2 2 3 2 2 2" xfId="19418" xr:uid="{00000000-0005-0000-0000-0000D04B0000}"/>
    <cellStyle name="Normal 5 3 2 2 3 2 2 2 2" xfId="19419" xr:uid="{00000000-0005-0000-0000-0000D14B0000}"/>
    <cellStyle name="Normal 5 3 2 2 3 2 2 3" xfId="19420" xr:uid="{00000000-0005-0000-0000-0000D24B0000}"/>
    <cellStyle name="Normal 5 3 2 2 3 2 2 3 2" xfId="19421" xr:uid="{00000000-0005-0000-0000-0000D34B0000}"/>
    <cellStyle name="Normal 5 3 2 2 3 2 2 4" xfId="19422" xr:uid="{00000000-0005-0000-0000-0000D44B0000}"/>
    <cellStyle name="Normal 5 3 2 2 3 2 3" xfId="19423" xr:uid="{00000000-0005-0000-0000-0000D54B0000}"/>
    <cellStyle name="Normal 5 3 2 2 3 2 3 2" xfId="19424" xr:uid="{00000000-0005-0000-0000-0000D64B0000}"/>
    <cellStyle name="Normal 5 3 2 2 3 2 4" xfId="19425" xr:uid="{00000000-0005-0000-0000-0000D74B0000}"/>
    <cellStyle name="Normal 5 3 2 2 3 2 4 2" xfId="19426" xr:uid="{00000000-0005-0000-0000-0000D84B0000}"/>
    <cellStyle name="Normal 5 3 2 2 3 2 5" xfId="19427" xr:uid="{00000000-0005-0000-0000-0000D94B0000}"/>
    <cellStyle name="Normal 5 3 2 2 3 3" xfId="19428" xr:uid="{00000000-0005-0000-0000-0000DA4B0000}"/>
    <cellStyle name="Normal 5 3 2 2 3 3 2" xfId="19429" xr:uid="{00000000-0005-0000-0000-0000DB4B0000}"/>
    <cellStyle name="Normal 5 3 2 2 3 3 2 2" xfId="19430" xr:uid="{00000000-0005-0000-0000-0000DC4B0000}"/>
    <cellStyle name="Normal 5 3 2 2 3 3 3" xfId="19431" xr:uid="{00000000-0005-0000-0000-0000DD4B0000}"/>
    <cellStyle name="Normal 5 3 2 2 3 3 3 2" xfId="19432" xr:uid="{00000000-0005-0000-0000-0000DE4B0000}"/>
    <cellStyle name="Normal 5 3 2 2 3 3 4" xfId="19433" xr:uid="{00000000-0005-0000-0000-0000DF4B0000}"/>
    <cellStyle name="Normal 5 3 2 2 3 4" xfId="19434" xr:uid="{00000000-0005-0000-0000-0000E04B0000}"/>
    <cellStyle name="Normal 5 3 2 2 3 4 2" xfId="19435" xr:uid="{00000000-0005-0000-0000-0000E14B0000}"/>
    <cellStyle name="Normal 5 3 2 2 3 5" xfId="19436" xr:uid="{00000000-0005-0000-0000-0000E24B0000}"/>
    <cellStyle name="Normal 5 3 2 2 3 5 2" xfId="19437" xr:uid="{00000000-0005-0000-0000-0000E34B0000}"/>
    <cellStyle name="Normal 5 3 2 2 3 6" xfId="19438" xr:uid="{00000000-0005-0000-0000-0000E44B0000}"/>
    <cellStyle name="Normal 5 3 2 2 4" xfId="19439" xr:uid="{00000000-0005-0000-0000-0000E54B0000}"/>
    <cellStyle name="Normal 5 3 2 2 4 2" xfId="19440" xr:uid="{00000000-0005-0000-0000-0000E64B0000}"/>
    <cellStyle name="Normal 5 3 2 2 4 2 2" xfId="19441" xr:uid="{00000000-0005-0000-0000-0000E74B0000}"/>
    <cellStyle name="Normal 5 3 2 2 4 2 2 2" xfId="19442" xr:uid="{00000000-0005-0000-0000-0000E84B0000}"/>
    <cellStyle name="Normal 5 3 2 2 4 2 2 2 2" xfId="19443" xr:uid="{00000000-0005-0000-0000-0000E94B0000}"/>
    <cellStyle name="Normal 5 3 2 2 4 2 2 3" xfId="19444" xr:uid="{00000000-0005-0000-0000-0000EA4B0000}"/>
    <cellStyle name="Normal 5 3 2 2 4 2 2 3 2" xfId="19445" xr:uid="{00000000-0005-0000-0000-0000EB4B0000}"/>
    <cellStyle name="Normal 5 3 2 2 4 2 2 4" xfId="19446" xr:uid="{00000000-0005-0000-0000-0000EC4B0000}"/>
    <cellStyle name="Normal 5 3 2 2 4 2 3" xfId="19447" xr:uid="{00000000-0005-0000-0000-0000ED4B0000}"/>
    <cellStyle name="Normal 5 3 2 2 4 2 3 2" xfId="19448" xr:uid="{00000000-0005-0000-0000-0000EE4B0000}"/>
    <cellStyle name="Normal 5 3 2 2 4 2 4" xfId="19449" xr:uid="{00000000-0005-0000-0000-0000EF4B0000}"/>
    <cellStyle name="Normal 5 3 2 2 4 2 4 2" xfId="19450" xr:uid="{00000000-0005-0000-0000-0000F04B0000}"/>
    <cellStyle name="Normal 5 3 2 2 4 2 5" xfId="19451" xr:uid="{00000000-0005-0000-0000-0000F14B0000}"/>
    <cellStyle name="Normal 5 3 2 2 4 3" xfId="19452" xr:uid="{00000000-0005-0000-0000-0000F24B0000}"/>
    <cellStyle name="Normal 5 3 2 2 4 3 2" xfId="19453" xr:uid="{00000000-0005-0000-0000-0000F34B0000}"/>
    <cellStyle name="Normal 5 3 2 2 4 3 2 2" xfId="19454" xr:uid="{00000000-0005-0000-0000-0000F44B0000}"/>
    <cellStyle name="Normal 5 3 2 2 4 3 3" xfId="19455" xr:uid="{00000000-0005-0000-0000-0000F54B0000}"/>
    <cellStyle name="Normal 5 3 2 2 4 3 3 2" xfId="19456" xr:uid="{00000000-0005-0000-0000-0000F64B0000}"/>
    <cellStyle name="Normal 5 3 2 2 4 3 4" xfId="19457" xr:uid="{00000000-0005-0000-0000-0000F74B0000}"/>
    <cellStyle name="Normal 5 3 2 2 4 4" xfId="19458" xr:uid="{00000000-0005-0000-0000-0000F84B0000}"/>
    <cellStyle name="Normal 5 3 2 2 4 4 2" xfId="19459" xr:uid="{00000000-0005-0000-0000-0000F94B0000}"/>
    <cellStyle name="Normal 5 3 2 2 4 5" xfId="19460" xr:uid="{00000000-0005-0000-0000-0000FA4B0000}"/>
    <cellStyle name="Normal 5 3 2 2 4 5 2" xfId="19461" xr:uid="{00000000-0005-0000-0000-0000FB4B0000}"/>
    <cellStyle name="Normal 5 3 2 2 4 6" xfId="19462" xr:uid="{00000000-0005-0000-0000-0000FC4B0000}"/>
    <cellStyle name="Normal 5 3 2 2 5" xfId="19463" xr:uid="{00000000-0005-0000-0000-0000FD4B0000}"/>
    <cellStyle name="Normal 5 3 2 2 5 2" xfId="19464" xr:uid="{00000000-0005-0000-0000-0000FE4B0000}"/>
    <cellStyle name="Normal 5 3 2 2 5 2 2" xfId="19465" xr:uid="{00000000-0005-0000-0000-0000FF4B0000}"/>
    <cellStyle name="Normal 5 3 2 2 5 2 2 2" xfId="19466" xr:uid="{00000000-0005-0000-0000-0000004C0000}"/>
    <cellStyle name="Normal 5 3 2 2 5 2 2 2 2" xfId="19467" xr:uid="{00000000-0005-0000-0000-0000014C0000}"/>
    <cellStyle name="Normal 5 3 2 2 5 2 2 3" xfId="19468" xr:uid="{00000000-0005-0000-0000-0000024C0000}"/>
    <cellStyle name="Normal 5 3 2 2 5 2 2 3 2" xfId="19469" xr:uid="{00000000-0005-0000-0000-0000034C0000}"/>
    <cellStyle name="Normal 5 3 2 2 5 2 2 4" xfId="19470" xr:uid="{00000000-0005-0000-0000-0000044C0000}"/>
    <cellStyle name="Normal 5 3 2 2 5 2 3" xfId="19471" xr:uid="{00000000-0005-0000-0000-0000054C0000}"/>
    <cellStyle name="Normal 5 3 2 2 5 2 3 2" xfId="19472" xr:uid="{00000000-0005-0000-0000-0000064C0000}"/>
    <cellStyle name="Normal 5 3 2 2 5 2 4" xfId="19473" xr:uid="{00000000-0005-0000-0000-0000074C0000}"/>
    <cellStyle name="Normal 5 3 2 2 5 2 4 2" xfId="19474" xr:uid="{00000000-0005-0000-0000-0000084C0000}"/>
    <cellStyle name="Normal 5 3 2 2 5 2 5" xfId="19475" xr:uid="{00000000-0005-0000-0000-0000094C0000}"/>
    <cellStyle name="Normal 5 3 2 2 5 3" xfId="19476" xr:uid="{00000000-0005-0000-0000-00000A4C0000}"/>
    <cellStyle name="Normal 5 3 2 2 5 3 2" xfId="19477" xr:uid="{00000000-0005-0000-0000-00000B4C0000}"/>
    <cellStyle name="Normal 5 3 2 2 5 3 2 2" xfId="19478" xr:uid="{00000000-0005-0000-0000-00000C4C0000}"/>
    <cellStyle name="Normal 5 3 2 2 5 3 3" xfId="19479" xr:uid="{00000000-0005-0000-0000-00000D4C0000}"/>
    <cellStyle name="Normal 5 3 2 2 5 3 3 2" xfId="19480" xr:uid="{00000000-0005-0000-0000-00000E4C0000}"/>
    <cellStyle name="Normal 5 3 2 2 5 3 4" xfId="19481" xr:uid="{00000000-0005-0000-0000-00000F4C0000}"/>
    <cellStyle name="Normal 5 3 2 2 5 4" xfId="19482" xr:uid="{00000000-0005-0000-0000-0000104C0000}"/>
    <cellStyle name="Normal 5 3 2 2 5 4 2" xfId="19483" xr:uid="{00000000-0005-0000-0000-0000114C0000}"/>
    <cellStyle name="Normal 5 3 2 2 5 5" xfId="19484" xr:uid="{00000000-0005-0000-0000-0000124C0000}"/>
    <cellStyle name="Normal 5 3 2 2 5 5 2" xfId="19485" xr:uid="{00000000-0005-0000-0000-0000134C0000}"/>
    <cellStyle name="Normal 5 3 2 2 5 6" xfId="19486" xr:uid="{00000000-0005-0000-0000-0000144C0000}"/>
    <cellStyle name="Normal 5 3 2 2 6" xfId="19487" xr:uid="{00000000-0005-0000-0000-0000154C0000}"/>
    <cellStyle name="Normal 5 3 2 2 6 2" xfId="19488" xr:uid="{00000000-0005-0000-0000-0000164C0000}"/>
    <cellStyle name="Normal 5 3 2 2 6 2 2" xfId="19489" xr:uid="{00000000-0005-0000-0000-0000174C0000}"/>
    <cellStyle name="Normal 5 3 2 2 6 2 2 2" xfId="19490" xr:uid="{00000000-0005-0000-0000-0000184C0000}"/>
    <cellStyle name="Normal 5 3 2 2 6 2 2 2 2" xfId="19491" xr:uid="{00000000-0005-0000-0000-0000194C0000}"/>
    <cellStyle name="Normal 5 3 2 2 6 2 2 3" xfId="19492" xr:uid="{00000000-0005-0000-0000-00001A4C0000}"/>
    <cellStyle name="Normal 5 3 2 2 6 2 2 3 2" xfId="19493" xr:uid="{00000000-0005-0000-0000-00001B4C0000}"/>
    <cellStyle name="Normal 5 3 2 2 6 2 2 4" xfId="19494" xr:uid="{00000000-0005-0000-0000-00001C4C0000}"/>
    <cellStyle name="Normal 5 3 2 2 6 2 3" xfId="19495" xr:uid="{00000000-0005-0000-0000-00001D4C0000}"/>
    <cellStyle name="Normal 5 3 2 2 6 2 3 2" xfId="19496" xr:uid="{00000000-0005-0000-0000-00001E4C0000}"/>
    <cellStyle name="Normal 5 3 2 2 6 2 4" xfId="19497" xr:uid="{00000000-0005-0000-0000-00001F4C0000}"/>
    <cellStyle name="Normal 5 3 2 2 6 2 4 2" xfId="19498" xr:uid="{00000000-0005-0000-0000-0000204C0000}"/>
    <cellStyle name="Normal 5 3 2 2 6 2 5" xfId="19499" xr:uid="{00000000-0005-0000-0000-0000214C0000}"/>
    <cellStyle name="Normal 5 3 2 2 6 3" xfId="19500" xr:uid="{00000000-0005-0000-0000-0000224C0000}"/>
    <cellStyle name="Normal 5 3 2 2 6 3 2" xfId="19501" xr:uid="{00000000-0005-0000-0000-0000234C0000}"/>
    <cellStyle name="Normal 5 3 2 2 6 3 2 2" xfId="19502" xr:uid="{00000000-0005-0000-0000-0000244C0000}"/>
    <cellStyle name="Normal 5 3 2 2 6 3 3" xfId="19503" xr:uid="{00000000-0005-0000-0000-0000254C0000}"/>
    <cellStyle name="Normal 5 3 2 2 6 3 3 2" xfId="19504" xr:uid="{00000000-0005-0000-0000-0000264C0000}"/>
    <cellStyle name="Normal 5 3 2 2 6 3 4" xfId="19505" xr:uid="{00000000-0005-0000-0000-0000274C0000}"/>
    <cellStyle name="Normal 5 3 2 2 6 4" xfId="19506" xr:uid="{00000000-0005-0000-0000-0000284C0000}"/>
    <cellStyle name="Normal 5 3 2 2 6 4 2" xfId="19507" xr:uid="{00000000-0005-0000-0000-0000294C0000}"/>
    <cellStyle name="Normal 5 3 2 2 6 5" xfId="19508" xr:uid="{00000000-0005-0000-0000-00002A4C0000}"/>
    <cellStyle name="Normal 5 3 2 2 6 5 2" xfId="19509" xr:uid="{00000000-0005-0000-0000-00002B4C0000}"/>
    <cellStyle name="Normal 5 3 2 2 6 6" xfId="19510" xr:uid="{00000000-0005-0000-0000-00002C4C0000}"/>
    <cellStyle name="Normal 5 3 2 2 7" xfId="19511" xr:uid="{00000000-0005-0000-0000-00002D4C0000}"/>
    <cellStyle name="Normal 5 3 2 2 7 2" xfId="19512" xr:uid="{00000000-0005-0000-0000-00002E4C0000}"/>
    <cellStyle name="Normal 5 3 2 2 7 2 2" xfId="19513" xr:uid="{00000000-0005-0000-0000-00002F4C0000}"/>
    <cellStyle name="Normal 5 3 2 2 7 2 2 2" xfId="19514" xr:uid="{00000000-0005-0000-0000-0000304C0000}"/>
    <cellStyle name="Normal 5 3 2 2 7 2 3" xfId="19515" xr:uid="{00000000-0005-0000-0000-0000314C0000}"/>
    <cellStyle name="Normal 5 3 2 2 7 2 3 2" xfId="19516" xr:uid="{00000000-0005-0000-0000-0000324C0000}"/>
    <cellStyle name="Normal 5 3 2 2 7 2 4" xfId="19517" xr:uid="{00000000-0005-0000-0000-0000334C0000}"/>
    <cellStyle name="Normal 5 3 2 2 7 3" xfId="19518" xr:uid="{00000000-0005-0000-0000-0000344C0000}"/>
    <cellStyle name="Normal 5 3 2 2 7 3 2" xfId="19519" xr:uid="{00000000-0005-0000-0000-0000354C0000}"/>
    <cellStyle name="Normal 5 3 2 2 7 4" xfId="19520" xr:uid="{00000000-0005-0000-0000-0000364C0000}"/>
    <cellStyle name="Normal 5 3 2 2 7 4 2" xfId="19521" xr:uid="{00000000-0005-0000-0000-0000374C0000}"/>
    <cellStyle name="Normal 5 3 2 2 7 5" xfId="19522" xr:uid="{00000000-0005-0000-0000-0000384C0000}"/>
    <cellStyle name="Normal 5 3 2 2 8" xfId="19523" xr:uid="{00000000-0005-0000-0000-0000394C0000}"/>
    <cellStyle name="Normal 5 3 2 2 8 2" xfId="19524" xr:uid="{00000000-0005-0000-0000-00003A4C0000}"/>
    <cellStyle name="Normal 5 3 2 2 8 2 2" xfId="19525" xr:uid="{00000000-0005-0000-0000-00003B4C0000}"/>
    <cellStyle name="Normal 5 3 2 2 8 3" xfId="19526" xr:uid="{00000000-0005-0000-0000-00003C4C0000}"/>
    <cellStyle name="Normal 5 3 2 2 8 3 2" xfId="19527" xr:uid="{00000000-0005-0000-0000-00003D4C0000}"/>
    <cellStyle name="Normal 5 3 2 2 8 4" xfId="19528" xr:uid="{00000000-0005-0000-0000-00003E4C0000}"/>
    <cellStyle name="Normal 5 3 2 2 9" xfId="19529" xr:uid="{00000000-0005-0000-0000-00003F4C0000}"/>
    <cellStyle name="Normal 5 3 2 2 9 2" xfId="19530" xr:uid="{00000000-0005-0000-0000-0000404C0000}"/>
    <cellStyle name="Normal 5 3 2 2 9 2 2" xfId="19531" xr:uid="{00000000-0005-0000-0000-0000414C0000}"/>
    <cellStyle name="Normal 5 3 2 2 9 3" xfId="19532" xr:uid="{00000000-0005-0000-0000-0000424C0000}"/>
    <cellStyle name="Normal 5 3 2 2 9 3 2" xfId="19533" xr:uid="{00000000-0005-0000-0000-0000434C0000}"/>
    <cellStyle name="Normal 5 3 2 2 9 4" xfId="19534" xr:uid="{00000000-0005-0000-0000-0000444C0000}"/>
    <cellStyle name="Normal 5 3 2 3" xfId="19535" xr:uid="{00000000-0005-0000-0000-0000454C0000}"/>
    <cellStyle name="Normal 5 3 2 3 2" xfId="19536" xr:uid="{00000000-0005-0000-0000-0000464C0000}"/>
    <cellStyle name="Normal 5 3 2 3 2 2" xfId="19537" xr:uid="{00000000-0005-0000-0000-0000474C0000}"/>
    <cellStyle name="Normal 5 3 2 3 2 2 2" xfId="19538" xr:uid="{00000000-0005-0000-0000-0000484C0000}"/>
    <cellStyle name="Normal 5 3 2 3 2 2 2 2" xfId="19539" xr:uid="{00000000-0005-0000-0000-0000494C0000}"/>
    <cellStyle name="Normal 5 3 2 3 2 2 3" xfId="19540" xr:uid="{00000000-0005-0000-0000-00004A4C0000}"/>
    <cellStyle name="Normal 5 3 2 3 2 2 3 2" xfId="19541" xr:uid="{00000000-0005-0000-0000-00004B4C0000}"/>
    <cellStyle name="Normal 5 3 2 3 2 2 4" xfId="19542" xr:uid="{00000000-0005-0000-0000-00004C4C0000}"/>
    <cellStyle name="Normal 5 3 2 3 2 3" xfId="19543" xr:uid="{00000000-0005-0000-0000-00004D4C0000}"/>
    <cellStyle name="Normal 5 3 2 3 2 3 2" xfId="19544" xr:uid="{00000000-0005-0000-0000-00004E4C0000}"/>
    <cellStyle name="Normal 5 3 2 3 2 4" xfId="19545" xr:uid="{00000000-0005-0000-0000-00004F4C0000}"/>
    <cellStyle name="Normal 5 3 2 3 2 4 2" xfId="19546" xr:uid="{00000000-0005-0000-0000-0000504C0000}"/>
    <cellStyle name="Normal 5 3 2 3 2 5" xfId="19547" xr:uid="{00000000-0005-0000-0000-0000514C0000}"/>
    <cellStyle name="Normal 5 3 2 3 3" xfId="19548" xr:uid="{00000000-0005-0000-0000-0000524C0000}"/>
    <cellStyle name="Normal 5 3 2 3 3 2" xfId="19549" xr:uid="{00000000-0005-0000-0000-0000534C0000}"/>
    <cellStyle name="Normal 5 3 2 3 3 2 2" xfId="19550" xr:uid="{00000000-0005-0000-0000-0000544C0000}"/>
    <cellStyle name="Normal 5 3 2 3 3 3" xfId="19551" xr:uid="{00000000-0005-0000-0000-0000554C0000}"/>
    <cellStyle name="Normal 5 3 2 3 3 3 2" xfId="19552" xr:uid="{00000000-0005-0000-0000-0000564C0000}"/>
    <cellStyle name="Normal 5 3 2 3 3 4" xfId="19553" xr:uid="{00000000-0005-0000-0000-0000574C0000}"/>
    <cellStyle name="Normal 5 3 2 3 4" xfId="19554" xr:uid="{00000000-0005-0000-0000-0000584C0000}"/>
    <cellStyle name="Normal 5 3 2 3 4 2" xfId="19555" xr:uid="{00000000-0005-0000-0000-0000594C0000}"/>
    <cellStyle name="Normal 5 3 2 3 5" xfId="19556" xr:uid="{00000000-0005-0000-0000-00005A4C0000}"/>
    <cellStyle name="Normal 5 3 2 3 5 2" xfId="19557" xr:uid="{00000000-0005-0000-0000-00005B4C0000}"/>
    <cellStyle name="Normal 5 3 2 3 6" xfId="19558" xr:uid="{00000000-0005-0000-0000-00005C4C0000}"/>
    <cellStyle name="Normal 5 3 2 4" xfId="19559" xr:uid="{00000000-0005-0000-0000-00005D4C0000}"/>
    <cellStyle name="Normal 5 3 2 4 2" xfId="19560" xr:uid="{00000000-0005-0000-0000-00005E4C0000}"/>
    <cellStyle name="Normal 5 3 2 4 2 2" xfId="19561" xr:uid="{00000000-0005-0000-0000-00005F4C0000}"/>
    <cellStyle name="Normal 5 3 2 4 2 2 2" xfId="19562" xr:uid="{00000000-0005-0000-0000-0000604C0000}"/>
    <cellStyle name="Normal 5 3 2 4 2 2 2 2" xfId="19563" xr:uid="{00000000-0005-0000-0000-0000614C0000}"/>
    <cellStyle name="Normal 5 3 2 4 2 2 3" xfId="19564" xr:uid="{00000000-0005-0000-0000-0000624C0000}"/>
    <cellStyle name="Normal 5 3 2 4 2 2 3 2" xfId="19565" xr:uid="{00000000-0005-0000-0000-0000634C0000}"/>
    <cellStyle name="Normal 5 3 2 4 2 2 4" xfId="19566" xr:uid="{00000000-0005-0000-0000-0000644C0000}"/>
    <cellStyle name="Normal 5 3 2 4 2 3" xfId="19567" xr:uid="{00000000-0005-0000-0000-0000654C0000}"/>
    <cellStyle name="Normal 5 3 2 4 2 3 2" xfId="19568" xr:uid="{00000000-0005-0000-0000-0000664C0000}"/>
    <cellStyle name="Normal 5 3 2 4 2 4" xfId="19569" xr:uid="{00000000-0005-0000-0000-0000674C0000}"/>
    <cellStyle name="Normal 5 3 2 4 2 4 2" xfId="19570" xr:uid="{00000000-0005-0000-0000-0000684C0000}"/>
    <cellStyle name="Normal 5 3 2 4 2 5" xfId="19571" xr:uid="{00000000-0005-0000-0000-0000694C0000}"/>
    <cellStyle name="Normal 5 3 2 4 3" xfId="19572" xr:uid="{00000000-0005-0000-0000-00006A4C0000}"/>
    <cellStyle name="Normal 5 3 2 4 3 2" xfId="19573" xr:uid="{00000000-0005-0000-0000-00006B4C0000}"/>
    <cellStyle name="Normal 5 3 2 4 3 2 2" xfId="19574" xr:uid="{00000000-0005-0000-0000-00006C4C0000}"/>
    <cellStyle name="Normal 5 3 2 4 3 3" xfId="19575" xr:uid="{00000000-0005-0000-0000-00006D4C0000}"/>
    <cellStyle name="Normal 5 3 2 4 3 3 2" xfId="19576" xr:uid="{00000000-0005-0000-0000-00006E4C0000}"/>
    <cellStyle name="Normal 5 3 2 4 3 4" xfId="19577" xr:uid="{00000000-0005-0000-0000-00006F4C0000}"/>
    <cellStyle name="Normal 5 3 2 4 4" xfId="19578" xr:uid="{00000000-0005-0000-0000-0000704C0000}"/>
    <cellStyle name="Normal 5 3 2 4 4 2" xfId="19579" xr:uid="{00000000-0005-0000-0000-0000714C0000}"/>
    <cellStyle name="Normal 5 3 2 4 5" xfId="19580" xr:uid="{00000000-0005-0000-0000-0000724C0000}"/>
    <cellStyle name="Normal 5 3 2 4 5 2" xfId="19581" xr:uid="{00000000-0005-0000-0000-0000734C0000}"/>
    <cellStyle name="Normal 5 3 2 4 6" xfId="19582" xr:uid="{00000000-0005-0000-0000-0000744C0000}"/>
    <cellStyle name="Normal 5 3 2 5" xfId="19583" xr:uid="{00000000-0005-0000-0000-0000754C0000}"/>
    <cellStyle name="Normal 5 3 2 5 2" xfId="19584" xr:uid="{00000000-0005-0000-0000-0000764C0000}"/>
    <cellStyle name="Normal 5 3 2 5 2 2" xfId="19585" xr:uid="{00000000-0005-0000-0000-0000774C0000}"/>
    <cellStyle name="Normal 5 3 2 5 2 2 2" xfId="19586" xr:uid="{00000000-0005-0000-0000-0000784C0000}"/>
    <cellStyle name="Normal 5 3 2 5 2 2 2 2" xfId="19587" xr:uid="{00000000-0005-0000-0000-0000794C0000}"/>
    <cellStyle name="Normal 5 3 2 5 2 2 3" xfId="19588" xr:uid="{00000000-0005-0000-0000-00007A4C0000}"/>
    <cellStyle name="Normal 5 3 2 5 2 2 3 2" xfId="19589" xr:uid="{00000000-0005-0000-0000-00007B4C0000}"/>
    <cellStyle name="Normal 5 3 2 5 2 2 4" xfId="19590" xr:uid="{00000000-0005-0000-0000-00007C4C0000}"/>
    <cellStyle name="Normal 5 3 2 5 2 3" xfId="19591" xr:uid="{00000000-0005-0000-0000-00007D4C0000}"/>
    <cellStyle name="Normal 5 3 2 5 2 3 2" xfId="19592" xr:uid="{00000000-0005-0000-0000-00007E4C0000}"/>
    <cellStyle name="Normal 5 3 2 5 2 4" xfId="19593" xr:uid="{00000000-0005-0000-0000-00007F4C0000}"/>
    <cellStyle name="Normal 5 3 2 5 2 4 2" xfId="19594" xr:uid="{00000000-0005-0000-0000-0000804C0000}"/>
    <cellStyle name="Normal 5 3 2 5 2 5" xfId="19595" xr:uid="{00000000-0005-0000-0000-0000814C0000}"/>
    <cellStyle name="Normal 5 3 2 5 3" xfId="19596" xr:uid="{00000000-0005-0000-0000-0000824C0000}"/>
    <cellStyle name="Normal 5 3 2 5 3 2" xfId="19597" xr:uid="{00000000-0005-0000-0000-0000834C0000}"/>
    <cellStyle name="Normal 5 3 2 5 3 2 2" xfId="19598" xr:uid="{00000000-0005-0000-0000-0000844C0000}"/>
    <cellStyle name="Normal 5 3 2 5 3 3" xfId="19599" xr:uid="{00000000-0005-0000-0000-0000854C0000}"/>
    <cellStyle name="Normal 5 3 2 5 3 3 2" xfId="19600" xr:uid="{00000000-0005-0000-0000-0000864C0000}"/>
    <cellStyle name="Normal 5 3 2 5 3 4" xfId="19601" xr:uid="{00000000-0005-0000-0000-0000874C0000}"/>
    <cellStyle name="Normal 5 3 2 5 4" xfId="19602" xr:uid="{00000000-0005-0000-0000-0000884C0000}"/>
    <cellStyle name="Normal 5 3 2 5 4 2" xfId="19603" xr:uid="{00000000-0005-0000-0000-0000894C0000}"/>
    <cellStyle name="Normal 5 3 2 5 5" xfId="19604" xr:uid="{00000000-0005-0000-0000-00008A4C0000}"/>
    <cellStyle name="Normal 5 3 2 5 5 2" xfId="19605" xr:uid="{00000000-0005-0000-0000-00008B4C0000}"/>
    <cellStyle name="Normal 5 3 2 5 6" xfId="19606" xr:uid="{00000000-0005-0000-0000-00008C4C0000}"/>
    <cellStyle name="Normal 5 3 2 6" xfId="19607" xr:uid="{00000000-0005-0000-0000-00008D4C0000}"/>
    <cellStyle name="Normal 5 3 2 6 2" xfId="19608" xr:uid="{00000000-0005-0000-0000-00008E4C0000}"/>
    <cellStyle name="Normal 5 3 2 6 2 2" xfId="19609" xr:uid="{00000000-0005-0000-0000-00008F4C0000}"/>
    <cellStyle name="Normal 5 3 2 6 2 2 2" xfId="19610" xr:uid="{00000000-0005-0000-0000-0000904C0000}"/>
    <cellStyle name="Normal 5 3 2 6 2 2 2 2" xfId="19611" xr:uid="{00000000-0005-0000-0000-0000914C0000}"/>
    <cellStyle name="Normal 5 3 2 6 2 2 3" xfId="19612" xr:uid="{00000000-0005-0000-0000-0000924C0000}"/>
    <cellStyle name="Normal 5 3 2 6 2 2 3 2" xfId="19613" xr:uid="{00000000-0005-0000-0000-0000934C0000}"/>
    <cellStyle name="Normal 5 3 2 6 2 2 4" xfId="19614" xr:uid="{00000000-0005-0000-0000-0000944C0000}"/>
    <cellStyle name="Normal 5 3 2 6 2 3" xfId="19615" xr:uid="{00000000-0005-0000-0000-0000954C0000}"/>
    <cellStyle name="Normal 5 3 2 6 2 3 2" xfId="19616" xr:uid="{00000000-0005-0000-0000-0000964C0000}"/>
    <cellStyle name="Normal 5 3 2 6 2 4" xfId="19617" xr:uid="{00000000-0005-0000-0000-0000974C0000}"/>
    <cellStyle name="Normal 5 3 2 6 2 4 2" xfId="19618" xr:uid="{00000000-0005-0000-0000-0000984C0000}"/>
    <cellStyle name="Normal 5 3 2 6 2 5" xfId="19619" xr:uid="{00000000-0005-0000-0000-0000994C0000}"/>
    <cellStyle name="Normal 5 3 2 6 3" xfId="19620" xr:uid="{00000000-0005-0000-0000-00009A4C0000}"/>
    <cellStyle name="Normal 5 3 2 6 3 2" xfId="19621" xr:uid="{00000000-0005-0000-0000-00009B4C0000}"/>
    <cellStyle name="Normal 5 3 2 6 3 2 2" xfId="19622" xr:uid="{00000000-0005-0000-0000-00009C4C0000}"/>
    <cellStyle name="Normal 5 3 2 6 3 3" xfId="19623" xr:uid="{00000000-0005-0000-0000-00009D4C0000}"/>
    <cellStyle name="Normal 5 3 2 6 3 3 2" xfId="19624" xr:uid="{00000000-0005-0000-0000-00009E4C0000}"/>
    <cellStyle name="Normal 5 3 2 6 3 4" xfId="19625" xr:uid="{00000000-0005-0000-0000-00009F4C0000}"/>
    <cellStyle name="Normal 5 3 2 6 4" xfId="19626" xr:uid="{00000000-0005-0000-0000-0000A04C0000}"/>
    <cellStyle name="Normal 5 3 2 6 4 2" xfId="19627" xr:uid="{00000000-0005-0000-0000-0000A14C0000}"/>
    <cellStyle name="Normal 5 3 2 6 5" xfId="19628" xr:uid="{00000000-0005-0000-0000-0000A24C0000}"/>
    <cellStyle name="Normal 5 3 2 6 5 2" xfId="19629" xr:uid="{00000000-0005-0000-0000-0000A34C0000}"/>
    <cellStyle name="Normal 5 3 2 6 6" xfId="19630" xr:uid="{00000000-0005-0000-0000-0000A44C0000}"/>
    <cellStyle name="Normal 5 3 2 7" xfId="19631" xr:uid="{00000000-0005-0000-0000-0000A54C0000}"/>
    <cellStyle name="Normal 5 3 2 7 2" xfId="19632" xr:uid="{00000000-0005-0000-0000-0000A64C0000}"/>
    <cellStyle name="Normal 5 3 2 7 2 2" xfId="19633" xr:uid="{00000000-0005-0000-0000-0000A74C0000}"/>
    <cellStyle name="Normal 5 3 2 7 2 2 2" xfId="19634" xr:uid="{00000000-0005-0000-0000-0000A84C0000}"/>
    <cellStyle name="Normal 5 3 2 7 2 2 2 2" xfId="19635" xr:uid="{00000000-0005-0000-0000-0000A94C0000}"/>
    <cellStyle name="Normal 5 3 2 7 2 2 3" xfId="19636" xr:uid="{00000000-0005-0000-0000-0000AA4C0000}"/>
    <cellStyle name="Normal 5 3 2 7 2 2 3 2" xfId="19637" xr:uid="{00000000-0005-0000-0000-0000AB4C0000}"/>
    <cellStyle name="Normal 5 3 2 7 2 2 4" xfId="19638" xr:uid="{00000000-0005-0000-0000-0000AC4C0000}"/>
    <cellStyle name="Normal 5 3 2 7 2 3" xfId="19639" xr:uid="{00000000-0005-0000-0000-0000AD4C0000}"/>
    <cellStyle name="Normal 5 3 2 7 2 3 2" xfId="19640" xr:uid="{00000000-0005-0000-0000-0000AE4C0000}"/>
    <cellStyle name="Normal 5 3 2 7 2 4" xfId="19641" xr:uid="{00000000-0005-0000-0000-0000AF4C0000}"/>
    <cellStyle name="Normal 5 3 2 7 2 4 2" xfId="19642" xr:uid="{00000000-0005-0000-0000-0000B04C0000}"/>
    <cellStyle name="Normal 5 3 2 7 2 5" xfId="19643" xr:uid="{00000000-0005-0000-0000-0000B14C0000}"/>
    <cellStyle name="Normal 5 3 2 7 3" xfId="19644" xr:uid="{00000000-0005-0000-0000-0000B24C0000}"/>
    <cellStyle name="Normal 5 3 2 7 3 2" xfId="19645" xr:uid="{00000000-0005-0000-0000-0000B34C0000}"/>
    <cellStyle name="Normal 5 3 2 7 3 2 2" xfId="19646" xr:uid="{00000000-0005-0000-0000-0000B44C0000}"/>
    <cellStyle name="Normal 5 3 2 7 3 3" xfId="19647" xr:uid="{00000000-0005-0000-0000-0000B54C0000}"/>
    <cellStyle name="Normal 5 3 2 7 3 3 2" xfId="19648" xr:uid="{00000000-0005-0000-0000-0000B64C0000}"/>
    <cellStyle name="Normal 5 3 2 7 3 4" xfId="19649" xr:uid="{00000000-0005-0000-0000-0000B74C0000}"/>
    <cellStyle name="Normal 5 3 2 7 4" xfId="19650" xr:uid="{00000000-0005-0000-0000-0000B84C0000}"/>
    <cellStyle name="Normal 5 3 2 7 4 2" xfId="19651" xr:uid="{00000000-0005-0000-0000-0000B94C0000}"/>
    <cellStyle name="Normal 5 3 2 7 5" xfId="19652" xr:uid="{00000000-0005-0000-0000-0000BA4C0000}"/>
    <cellStyle name="Normal 5 3 2 7 5 2" xfId="19653" xr:uid="{00000000-0005-0000-0000-0000BB4C0000}"/>
    <cellStyle name="Normal 5 3 2 7 6" xfId="19654" xr:uid="{00000000-0005-0000-0000-0000BC4C0000}"/>
    <cellStyle name="Normal 5 3 2 8" xfId="19655" xr:uid="{00000000-0005-0000-0000-0000BD4C0000}"/>
    <cellStyle name="Normal 5 3 2 8 2" xfId="19656" xr:uid="{00000000-0005-0000-0000-0000BE4C0000}"/>
    <cellStyle name="Normal 5 3 2 8 2 2" xfId="19657" xr:uid="{00000000-0005-0000-0000-0000BF4C0000}"/>
    <cellStyle name="Normal 5 3 2 8 2 2 2" xfId="19658" xr:uid="{00000000-0005-0000-0000-0000C04C0000}"/>
    <cellStyle name="Normal 5 3 2 8 2 3" xfId="19659" xr:uid="{00000000-0005-0000-0000-0000C14C0000}"/>
    <cellStyle name="Normal 5 3 2 8 2 3 2" xfId="19660" xr:uid="{00000000-0005-0000-0000-0000C24C0000}"/>
    <cellStyle name="Normal 5 3 2 8 2 4" xfId="19661" xr:uid="{00000000-0005-0000-0000-0000C34C0000}"/>
    <cellStyle name="Normal 5 3 2 8 3" xfId="19662" xr:uid="{00000000-0005-0000-0000-0000C44C0000}"/>
    <cellStyle name="Normal 5 3 2 8 3 2" xfId="19663" xr:uid="{00000000-0005-0000-0000-0000C54C0000}"/>
    <cellStyle name="Normal 5 3 2 8 4" xfId="19664" xr:uid="{00000000-0005-0000-0000-0000C64C0000}"/>
    <cellStyle name="Normal 5 3 2 8 4 2" xfId="19665" xr:uid="{00000000-0005-0000-0000-0000C74C0000}"/>
    <cellStyle name="Normal 5 3 2 8 5" xfId="19666" xr:uid="{00000000-0005-0000-0000-0000C84C0000}"/>
    <cellStyle name="Normal 5 3 2 9" xfId="19667" xr:uid="{00000000-0005-0000-0000-0000C94C0000}"/>
    <cellStyle name="Normal 5 3 2 9 2" xfId="19668" xr:uid="{00000000-0005-0000-0000-0000CA4C0000}"/>
    <cellStyle name="Normal 5 3 2 9 2 2" xfId="19669" xr:uid="{00000000-0005-0000-0000-0000CB4C0000}"/>
    <cellStyle name="Normal 5 3 2 9 3" xfId="19670" xr:uid="{00000000-0005-0000-0000-0000CC4C0000}"/>
    <cellStyle name="Normal 5 3 2 9 3 2" xfId="19671" xr:uid="{00000000-0005-0000-0000-0000CD4C0000}"/>
    <cellStyle name="Normal 5 3 2 9 4" xfId="19672" xr:uid="{00000000-0005-0000-0000-0000CE4C0000}"/>
    <cellStyle name="Normal 5 3 3" xfId="19673" xr:uid="{00000000-0005-0000-0000-0000CF4C0000}"/>
    <cellStyle name="Normal 5 3 3 10" xfId="19674" xr:uid="{00000000-0005-0000-0000-0000D04C0000}"/>
    <cellStyle name="Normal 5 3 3 10 2" xfId="19675" xr:uid="{00000000-0005-0000-0000-0000D14C0000}"/>
    <cellStyle name="Normal 5 3 3 11" xfId="19676" xr:uid="{00000000-0005-0000-0000-0000D24C0000}"/>
    <cellStyle name="Normal 5 3 3 11 2" xfId="19677" xr:uid="{00000000-0005-0000-0000-0000D34C0000}"/>
    <cellStyle name="Normal 5 3 3 12" xfId="19678" xr:uid="{00000000-0005-0000-0000-0000D44C0000}"/>
    <cellStyle name="Normal 5 3 3 2" xfId="19679" xr:uid="{00000000-0005-0000-0000-0000D54C0000}"/>
    <cellStyle name="Normal 5 3 3 2 2" xfId="19680" xr:uid="{00000000-0005-0000-0000-0000D64C0000}"/>
    <cellStyle name="Normal 5 3 3 2 2 2" xfId="19681" xr:uid="{00000000-0005-0000-0000-0000D74C0000}"/>
    <cellStyle name="Normal 5 3 3 2 2 2 2" xfId="19682" xr:uid="{00000000-0005-0000-0000-0000D84C0000}"/>
    <cellStyle name="Normal 5 3 3 2 2 2 2 2" xfId="19683" xr:uid="{00000000-0005-0000-0000-0000D94C0000}"/>
    <cellStyle name="Normal 5 3 3 2 2 2 3" xfId="19684" xr:uid="{00000000-0005-0000-0000-0000DA4C0000}"/>
    <cellStyle name="Normal 5 3 3 2 2 2 3 2" xfId="19685" xr:uid="{00000000-0005-0000-0000-0000DB4C0000}"/>
    <cellStyle name="Normal 5 3 3 2 2 2 4" xfId="19686" xr:uid="{00000000-0005-0000-0000-0000DC4C0000}"/>
    <cellStyle name="Normal 5 3 3 2 2 3" xfId="19687" xr:uid="{00000000-0005-0000-0000-0000DD4C0000}"/>
    <cellStyle name="Normal 5 3 3 2 2 3 2" xfId="19688" xr:uid="{00000000-0005-0000-0000-0000DE4C0000}"/>
    <cellStyle name="Normal 5 3 3 2 2 4" xfId="19689" xr:uid="{00000000-0005-0000-0000-0000DF4C0000}"/>
    <cellStyle name="Normal 5 3 3 2 2 4 2" xfId="19690" xr:uid="{00000000-0005-0000-0000-0000E04C0000}"/>
    <cellStyle name="Normal 5 3 3 2 2 5" xfId="19691" xr:uid="{00000000-0005-0000-0000-0000E14C0000}"/>
    <cellStyle name="Normal 5 3 3 2 3" xfId="19692" xr:uid="{00000000-0005-0000-0000-0000E24C0000}"/>
    <cellStyle name="Normal 5 3 3 2 3 2" xfId="19693" xr:uid="{00000000-0005-0000-0000-0000E34C0000}"/>
    <cellStyle name="Normal 5 3 3 2 3 2 2" xfId="19694" xr:uid="{00000000-0005-0000-0000-0000E44C0000}"/>
    <cellStyle name="Normal 5 3 3 2 3 3" xfId="19695" xr:uid="{00000000-0005-0000-0000-0000E54C0000}"/>
    <cellStyle name="Normal 5 3 3 2 3 3 2" xfId="19696" xr:uid="{00000000-0005-0000-0000-0000E64C0000}"/>
    <cellStyle name="Normal 5 3 3 2 3 4" xfId="19697" xr:uid="{00000000-0005-0000-0000-0000E74C0000}"/>
    <cellStyle name="Normal 5 3 3 2 4" xfId="19698" xr:uid="{00000000-0005-0000-0000-0000E84C0000}"/>
    <cellStyle name="Normal 5 3 3 2 4 2" xfId="19699" xr:uid="{00000000-0005-0000-0000-0000E94C0000}"/>
    <cellStyle name="Normal 5 3 3 2 5" xfId="19700" xr:uid="{00000000-0005-0000-0000-0000EA4C0000}"/>
    <cellStyle name="Normal 5 3 3 2 5 2" xfId="19701" xr:uid="{00000000-0005-0000-0000-0000EB4C0000}"/>
    <cellStyle name="Normal 5 3 3 2 6" xfId="19702" xr:uid="{00000000-0005-0000-0000-0000EC4C0000}"/>
    <cellStyle name="Normal 5 3 3 3" xfId="19703" xr:uid="{00000000-0005-0000-0000-0000ED4C0000}"/>
    <cellStyle name="Normal 5 3 3 3 2" xfId="19704" xr:uid="{00000000-0005-0000-0000-0000EE4C0000}"/>
    <cellStyle name="Normal 5 3 3 3 2 2" xfId="19705" xr:uid="{00000000-0005-0000-0000-0000EF4C0000}"/>
    <cellStyle name="Normal 5 3 3 3 2 2 2" xfId="19706" xr:uid="{00000000-0005-0000-0000-0000F04C0000}"/>
    <cellStyle name="Normal 5 3 3 3 2 2 2 2" xfId="19707" xr:uid="{00000000-0005-0000-0000-0000F14C0000}"/>
    <cellStyle name="Normal 5 3 3 3 2 2 3" xfId="19708" xr:uid="{00000000-0005-0000-0000-0000F24C0000}"/>
    <cellStyle name="Normal 5 3 3 3 2 2 3 2" xfId="19709" xr:uid="{00000000-0005-0000-0000-0000F34C0000}"/>
    <cellStyle name="Normal 5 3 3 3 2 2 4" xfId="19710" xr:uid="{00000000-0005-0000-0000-0000F44C0000}"/>
    <cellStyle name="Normal 5 3 3 3 2 3" xfId="19711" xr:uid="{00000000-0005-0000-0000-0000F54C0000}"/>
    <cellStyle name="Normal 5 3 3 3 2 3 2" xfId="19712" xr:uid="{00000000-0005-0000-0000-0000F64C0000}"/>
    <cellStyle name="Normal 5 3 3 3 2 4" xfId="19713" xr:uid="{00000000-0005-0000-0000-0000F74C0000}"/>
    <cellStyle name="Normal 5 3 3 3 2 4 2" xfId="19714" xr:uid="{00000000-0005-0000-0000-0000F84C0000}"/>
    <cellStyle name="Normal 5 3 3 3 2 5" xfId="19715" xr:uid="{00000000-0005-0000-0000-0000F94C0000}"/>
    <cellStyle name="Normal 5 3 3 3 3" xfId="19716" xr:uid="{00000000-0005-0000-0000-0000FA4C0000}"/>
    <cellStyle name="Normal 5 3 3 3 3 2" xfId="19717" xr:uid="{00000000-0005-0000-0000-0000FB4C0000}"/>
    <cellStyle name="Normal 5 3 3 3 3 2 2" xfId="19718" xr:uid="{00000000-0005-0000-0000-0000FC4C0000}"/>
    <cellStyle name="Normal 5 3 3 3 3 3" xfId="19719" xr:uid="{00000000-0005-0000-0000-0000FD4C0000}"/>
    <cellStyle name="Normal 5 3 3 3 3 3 2" xfId="19720" xr:uid="{00000000-0005-0000-0000-0000FE4C0000}"/>
    <cellStyle name="Normal 5 3 3 3 3 4" xfId="19721" xr:uid="{00000000-0005-0000-0000-0000FF4C0000}"/>
    <cellStyle name="Normal 5 3 3 3 4" xfId="19722" xr:uid="{00000000-0005-0000-0000-0000004D0000}"/>
    <cellStyle name="Normal 5 3 3 3 4 2" xfId="19723" xr:uid="{00000000-0005-0000-0000-0000014D0000}"/>
    <cellStyle name="Normal 5 3 3 3 5" xfId="19724" xr:uid="{00000000-0005-0000-0000-0000024D0000}"/>
    <cellStyle name="Normal 5 3 3 3 5 2" xfId="19725" xr:uid="{00000000-0005-0000-0000-0000034D0000}"/>
    <cellStyle name="Normal 5 3 3 3 6" xfId="19726" xr:uid="{00000000-0005-0000-0000-0000044D0000}"/>
    <cellStyle name="Normal 5 3 3 4" xfId="19727" xr:uid="{00000000-0005-0000-0000-0000054D0000}"/>
    <cellStyle name="Normal 5 3 3 4 2" xfId="19728" xr:uid="{00000000-0005-0000-0000-0000064D0000}"/>
    <cellStyle name="Normal 5 3 3 4 2 2" xfId="19729" xr:uid="{00000000-0005-0000-0000-0000074D0000}"/>
    <cellStyle name="Normal 5 3 3 4 2 2 2" xfId="19730" xr:uid="{00000000-0005-0000-0000-0000084D0000}"/>
    <cellStyle name="Normal 5 3 3 4 2 2 2 2" xfId="19731" xr:uid="{00000000-0005-0000-0000-0000094D0000}"/>
    <cellStyle name="Normal 5 3 3 4 2 2 3" xfId="19732" xr:uid="{00000000-0005-0000-0000-00000A4D0000}"/>
    <cellStyle name="Normal 5 3 3 4 2 2 3 2" xfId="19733" xr:uid="{00000000-0005-0000-0000-00000B4D0000}"/>
    <cellStyle name="Normal 5 3 3 4 2 2 4" xfId="19734" xr:uid="{00000000-0005-0000-0000-00000C4D0000}"/>
    <cellStyle name="Normal 5 3 3 4 2 3" xfId="19735" xr:uid="{00000000-0005-0000-0000-00000D4D0000}"/>
    <cellStyle name="Normal 5 3 3 4 2 3 2" xfId="19736" xr:uid="{00000000-0005-0000-0000-00000E4D0000}"/>
    <cellStyle name="Normal 5 3 3 4 2 4" xfId="19737" xr:uid="{00000000-0005-0000-0000-00000F4D0000}"/>
    <cellStyle name="Normal 5 3 3 4 2 4 2" xfId="19738" xr:uid="{00000000-0005-0000-0000-0000104D0000}"/>
    <cellStyle name="Normal 5 3 3 4 2 5" xfId="19739" xr:uid="{00000000-0005-0000-0000-0000114D0000}"/>
    <cellStyle name="Normal 5 3 3 4 3" xfId="19740" xr:uid="{00000000-0005-0000-0000-0000124D0000}"/>
    <cellStyle name="Normal 5 3 3 4 3 2" xfId="19741" xr:uid="{00000000-0005-0000-0000-0000134D0000}"/>
    <cellStyle name="Normal 5 3 3 4 3 2 2" xfId="19742" xr:uid="{00000000-0005-0000-0000-0000144D0000}"/>
    <cellStyle name="Normal 5 3 3 4 3 3" xfId="19743" xr:uid="{00000000-0005-0000-0000-0000154D0000}"/>
    <cellStyle name="Normal 5 3 3 4 3 3 2" xfId="19744" xr:uid="{00000000-0005-0000-0000-0000164D0000}"/>
    <cellStyle name="Normal 5 3 3 4 3 4" xfId="19745" xr:uid="{00000000-0005-0000-0000-0000174D0000}"/>
    <cellStyle name="Normal 5 3 3 4 4" xfId="19746" xr:uid="{00000000-0005-0000-0000-0000184D0000}"/>
    <cellStyle name="Normal 5 3 3 4 4 2" xfId="19747" xr:uid="{00000000-0005-0000-0000-0000194D0000}"/>
    <cellStyle name="Normal 5 3 3 4 5" xfId="19748" xr:uid="{00000000-0005-0000-0000-00001A4D0000}"/>
    <cellStyle name="Normal 5 3 3 4 5 2" xfId="19749" xr:uid="{00000000-0005-0000-0000-00001B4D0000}"/>
    <cellStyle name="Normal 5 3 3 4 6" xfId="19750" xr:uid="{00000000-0005-0000-0000-00001C4D0000}"/>
    <cellStyle name="Normal 5 3 3 5" xfId="19751" xr:uid="{00000000-0005-0000-0000-00001D4D0000}"/>
    <cellStyle name="Normal 5 3 3 5 2" xfId="19752" xr:uid="{00000000-0005-0000-0000-00001E4D0000}"/>
    <cellStyle name="Normal 5 3 3 5 2 2" xfId="19753" xr:uid="{00000000-0005-0000-0000-00001F4D0000}"/>
    <cellStyle name="Normal 5 3 3 5 2 2 2" xfId="19754" xr:uid="{00000000-0005-0000-0000-0000204D0000}"/>
    <cellStyle name="Normal 5 3 3 5 2 2 2 2" xfId="19755" xr:uid="{00000000-0005-0000-0000-0000214D0000}"/>
    <cellStyle name="Normal 5 3 3 5 2 2 3" xfId="19756" xr:uid="{00000000-0005-0000-0000-0000224D0000}"/>
    <cellStyle name="Normal 5 3 3 5 2 2 3 2" xfId="19757" xr:uid="{00000000-0005-0000-0000-0000234D0000}"/>
    <cellStyle name="Normal 5 3 3 5 2 2 4" xfId="19758" xr:uid="{00000000-0005-0000-0000-0000244D0000}"/>
    <cellStyle name="Normal 5 3 3 5 2 3" xfId="19759" xr:uid="{00000000-0005-0000-0000-0000254D0000}"/>
    <cellStyle name="Normal 5 3 3 5 2 3 2" xfId="19760" xr:uid="{00000000-0005-0000-0000-0000264D0000}"/>
    <cellStyle name="Normal 5 3 3 5 2 4" xfId="19761" xr:uid="{00000000-0005-0000-0000-0000274D0000}"/>
    <cellStyle name="Normal 5 3 3 5 2 4 2" xfId="19762" xr:uid="{00000000-0005-0000-0000-0000284D0000}"/>
    <cellStyle name="Normal 5 3 3 5 2 5" xfId="19763" xr:uid="{00000000-0005-0000-0000-0000294D0000}"/>
    <cellStyle name="Normal 5 3 3 5 3" xfId="19764" xr:uid="{00000000-0005-0000-0000-00002A4D0000}"/>
    <cellStyle name="Normal 5 3 3 5 3 2" xfId="19765" xr:uid="{00000000-0005-0000-0000-00002B4D0000}"/>
    <cellStyle name="Normal 5 3 3 5 3 2 2" xfId="19766" xr:uid="{00000000-0005-0000-0000-00002C4D0000}"/>
    <cellStyle name="Normal 5 3 3 5 3 3" xfId="19767" xr:uid="{00000000-0005-0000-0000-00002D4D0000}"/>
    <cellStyle name="Normal 5 3 3 5 3 3 2" xfId="19768" xr:uid="{00000000-0005-0000-0000-00002E4D0000}"/>
    <cellStyle name="Normal 5 3 3 5 3 4" xfId="19769" xr:uid="{00000000-0005-0000-0000-00002F4D0000}"/>
    <cellStyle name="Normal 5 3 3 5 4" xfId="19770" xr:uid="{00000000-0005-0000-0000-0000304D0000}"/>
    <cellStyle name="Normal 5 3 3 5 4 2" xfId="19771" xr:uid="{00000000-0005-0000-0000-0000314D0000}"/>
    <cellStyle name="Normal 5 3 3 5 5" xfId="19772" xr:uid="{00000000-0005-0000-0000-0000324D0000}"/>
    <cellStyle name="Normal 5 3 3 5 5 2" xfId="19773" xr:uid="{00000000-0005-0000-0000-0000334D0000}"/>
    <cellStyle name="Normal 5 3 3 5 6" xfId="19774" xr:uid="{00000000-0005-0000-0000-0000344D0000}"/>
    <cellStyle name="Normal 5 3 3 6" xfId="19775" xr:uid="{00000000-0005-0000-0000-0000354D0000}"/>
    <cellStyle name="Normal 5 3 3 6 2" xfId="19776" xr:uid="{00000000-0005-0000-0000-0000364D0000}"/>
    <cellStyle name="Normal 5 3 3 6 2 2" xfId="19777" xr:uid="{00000000-0005-0000-0000-0000374D0000}"/>
    <cellStyle name="Normal 5 3 3 6 2 2 2" xfId="19778" xr:uid="{00000000-0005-0000-0000-0000384D0000}"/>
    <cellStyle name="Normal 5 3 3 6 2 2 2 2" xfId="19779" xr:uid="{00000000-0005-0000-0000-0000394D0000}"/>
    <cellStyle name="Normal 5 3 3 6 2 2 3" xfId="19780" xr:uid="{00000000-0005-0000-0000-00003A4D0000}"/>
    <cellStyle name="Normal 5 3 3 6 2 2 3 2" xfId="19781" xr:uid="{00000000-0005-0000-0000-00003B4D0000}"/>
    <cellStyle name="Normal 5 3 3 6 2 2 4" xfId="19782" xr:uid="{00000000-0005-0000-0000-00003C4D0000}"/>
    <cellStyle name="Normal 5 3 3 6 2 3" xfId="19783" xr:uid="{00000000-0005-0000-0000-00003D4D0000}"/>
    <cellStyle name="Normal 5 3 3 6 2 3 2" xfId="19784" xr:uid="{00000000-0005-0000-0000-00003E4D0000}"/>
    <cellStyle name="Normal 5 3 3 6 2 4" xfId="19785" xr:uid="{00000000-0005-0000-0000-00003F4D0000}"/>
    <cellStyle name="Normal 5 3 3 6 2 4 2" xfId="19786" xr:uid="{00000000-0005-0000-0000-0000404D0000}"/>
    <cellStyle name="Normal 5 3 3 6 2 5" xfId="19787" xr:uid="{00000000-0005-0000-0000-0000414D0000}"/>
    <cellStyle name="Normal 5 3 3 6 3" xfId="19788" xr:uid="{00000000-0005-0000-0000-0000424D0000}"/>
    <cellStyle name="Normal 5 3 3 6 3 2" xfId="19789" xr:uid="{00000000-0005-0000-0000-0000434D0000}"/>
    <cellStyle name="Normal 5 3 3 6 3 2 2" xfId="19790" xr:uid="{00000000-0005-0000-0000-0000444D0000}"/>
    <cellStyle name="Normal 5 3 3 6 3 3" xfId="19791" xr:uid="{00000000-0005-0000-0000-0000454D0000}"/>
    <cellStyle name="Normal 5 3 3 6 3 3 2" xfId="19792" xr:uid="{00000000-0005-0000-0000-0000464D0000}"/>
    <cellStyle name="Normal 5 3 3 6 3 4" xfId="19793" xr:uid="{00000000-0005-0000-0000-0000474D0000}"/>
    <cellStyle name="Normal 5 3 3 6 4" xfId="19794" xr:uid="{00000000-0005-0000-0000-0000484D0000}"/>
    <cellStyle name="Normal 5 3 3 6 4 2" xfId="19795" xr:uid="{00000000-0005-0000-0000-0000494D0000}"/>
    <cellStyle name="Normal 5 3 3 6 5" xfId="19796" xr:uid="{00000000-0005-0000-0000-00004A4D0000}"/>
    <cellStyle name="Normal 5 3 3 6 5 2" xfId="19797" xr:uid="{00000000-0005-0000-0000-00004B4D0000}"/>
    <cellStyle name="Normal 5 3 3 6 6" xfId="19798" xr:uid="{00000000-0005-0000-0000-00004C4D0000}"/>
    <cellStyle name="Normal 5 3 3 7" xfId="19799" xr:uid="{00000000-0005-0000-0000-00004D4D0000}"/>
    <cellStyle name="Normal 5 3 3 7 2" xfId="19800" xr:uid="{00000000-0005-0000-0000-00004E4D0000}"/>
    <cellStyle name="Normal 5 3 3 7 2 2" xfId="19801" xr:uid="{00000000-0005-0000-0000-00004F4D0000}"/>
    <cellStyle name="Normal 5 3 3 7 2 2 2" xfId="19802" xr:uid="{00000000-0005-0000-0000-0000504D0000}"/>
    <cellStyle name="Normal 5 3 3 7 2 3" xfId="19803" xr:uid="{00000000-0005-0000-0000-0000514D0000}"/>
    <cellStyle name="Normal 5 3 3 7 2 3 2" xfId="19804" xr:uid="{00000000-0005-0000-0000-0000524D0000}"/>
    <cellStyle name="Normal 5 3 3 7 2 4" xfId="19805" xr:uid="{00000000-0005-0000-0000-0000534D0000}"/>
    <cellStyle name="Normal 5 3 3 7 3" xfId="19806" xr:uid="{00000000-0005-0000-0000-0000544D0000}"/>
    <cellStyle name="Normal 5 3 3 7 3 2" xfId="19807" xr:uid="{00000000-0005-0000-0000-0000554D0000}"/>
    <cellStyle name="Normal 5 3 3 7 4" xfId="19808" xr:uid="{00000000-0005-0000-0000-0000564D0000}"/>
    <cellStyle name="Normal 5 3 3 7 4 2" xfId="19809" xr:uid="{00000000-0005-0000-0000-0000574D0000}"/>
    <cellStyle name="Normal 5 3 3 7 5" xfId="19810" xr:uid="{00000000-0005-0000-0000-0000584D0000}"/>
    <cellStyle name="Normal 5 3 3 8" xfId="19811" xr:uid="{00000000-0005-0000-0000-0000594D0000}"/>
    <cellStyle name="Normal 5 3 3 8 2" xfId="19812" xr:uid="{00000000-0005-0000-0000-00005A4D0000}"/>
    <cellStyle name="Normal 5 3 3 8 2 2" xfId="19813" xr:uid="{00000000-0005-0000-0000-00005B4D0000}"/>
    <cellStyle name="Normal 5 3 3 8 3" xfId="19814" xr:uid="{00000000-0005-0000-0000-00005C4D0000}"/>
    <cellStyle name="Normal 5 3 3 8 3 2" xfId="19815" xr:uid="{00000000-0005-0000-0000-00005D4D0000}"/>
    <cellStyle name="Normal 5 3 3 8 4" xfId="19816" xr:uid="{00000000-0005-0000-0000-00005E4D0000}"/>
    <cellStyle name="Normal 5 3 3 9" xfId="19817" xr:uid="{00000000-0005-0000-0000-00005F4D0000}"/>
    <cellStyle name="Normal 5 3 3 9 2" xfId="19818" xr:uid="{00000000-0005-0000-0000-0000604D0000}"/>
    <cellStyle name="Normal 5 3 3 9 2 2" xfId="19819" xr:uid="{00000000-0005-0000-0000-0000614D0000}"/>
    <cellStyle name="Normal 5 3 3 9 3" xfId="19820" xr:uid="{00000000-0005-0000-0000-0000624D0000}"/>
    <cellStyle name="Normal 5 3 3 9 3 2" xfId="19821" xr:uid="{00000000-0005-0000-0000-0000634D0000}"/>
    <cellStyle name="Normal 5 3 3 9 4" xfId="19822" xr:uid="{00000000-0005-0000-0000-0000644D0000}"/>
    <cellStyle name="Normal 5 3 4" xfId="19823" xr:uid="{00000000-0005-0000-0000-0000654D0000}"/>
    <cellStyle name="Normal 5 3 4 2" xfId="19824" xr:uid="{00000000-0005-0000-0000-0000664D0000}"/>
    <cellStyle name="Normal 5 3 4 2 2" xfId="19825" xr:uid="{00000000-0005-0000-0000-0000674D0000}"/>
    <cellStyle name="Normal 5 3 4 2 2 2" xfId="19826" xr:uid="{00000000-0005-0000-0000-0000684D0000}"/>
    <cellStyle name="Normal 5 3 4 2 2 2 2" xfId="19827" xr:uid="{00000000-0005-0000-0000-0000694D0000}"/>
    <cellStyle name="Normal 5 3 4 2 2 3" xfId="19828" xr:uid="{00000000-0005-0000-0000-00006A4D0000}"/>
    <cellStyle name="Normal 5 3 4 2 2 3 2" xfId="19829" xr:uid="{00000000-0005-0000-0000-00006B4D0000}"/>
    <cellStyle name="Normal 5 3 4 2 2 4" xfId="19830" xr:uid="{00000000-0005-0000-0000-00006C4D0000}"/>
    <cellStyle name="Normal 5 3 4 2 3" xfId="19831" xr:uid="{00000000-0005-0000-0000-00006D4D0000}"/>
    <cellStyle name="Normal 5 3 4 2 3 2" xfId="19832" xr:uid="{00000000-0005-0000-0000-00006E4D0000}"/>
    <cellStyle name="Normal 5 3 4 2 4" xfId="19833" xr:uid="{00000000-0005-0000-0000-00006F4D0000}"/>
    <cellStyle name="Normal 5 3 4 2 4 2" xfId="19834" xr:uid="{00000000-0005-0000-0000-0000704D0000}"/>
    <cellStyle name="Normal 5 3 4 2 5" xfId="19835" xr:uid="{00000000-0005-0000-0000-0000714D0000}"/>
    <cellStyle name="Normal 5 3 4 3" xfId="19836" xr:uid="{00000000-0005-0000-0000-0000724D0000}"/>
    <cellStyle name="Normal 5 3 4 3 2" xfId="19837" xr:uid="{00000000-0005-0000-0000-0000734D0000}"/>
    <cellStyle name="Normal 5 3 4 3 2 2" xfId="19838" xr:uid="{00000000-0005-0000-0000-0000744D0000}"/>
    <cellStyle name="Normal 5 3 4 3 3" xfId="19839" xr:uid="{00000000-0005-0000-0000-0000754D0000}"/>
    <cellStyle name="Normal 5 3 4 3 3 2" xfId="19840" xr:uid="{00000000-0005-0000-0000-0000764D0000}"/>
    <cellStyle name="Normal 5 3 4 3 4" xfId="19841" xr:uid="{00000000-0005-0000-0000-0000774D0000}"/>
    <cellStyle name="Normal 5 3 4 4" xfId="19842" xr:uid="{00000000-0005-0000-0000-0000784D0000}"/>
    <cellStyle name="Normal 5 3 4 4 2" xfId="19843" xr:uid="{00000000-0005-0000-0000-0000794D0000}"/>
    <cellStyle name="Normal 5 3 4 5" xfId="19844" xr:uid="{00000000-0005-0000-0000-00007A4D0000}"/>
    <cellStyle name="Normal 5 3 4 5 2" xfId="19845" xr:uid="{00000000-0005-0000-0000-00007B4D0000}"/>
    <cellStyle name="Normal 5 3 4 6" xfId="19846" xr:uid="{00000000-0005-0000-0000-00007C4D0000}"/>
    <cellStyle name="Normal 5 3 5" xfId="19847" xr:uid="{00000000-0005-0000-0000-00007D4D0000}"/>
    <cellStyle name="Normal 5 3 5 2" xfId="19848" xr:uid="{00000000-0005-0000-0000-00007E4D0000}"/>
    <cellStyle name="Normal 5 3 5 2 2" xfId="19849" xr:uid="{00000000-0005-0000-0000-00007F4D0000}"/>
    <cellStyle name="Normal 5 3 5 2 2 2" xfId="19850" xr:uid="{00000000-0005-0000-0000-0000804D0000}"/>
    <cellStyle name="Normal 5 3 5 2 2 2 2" xfId="19851" xr:uid="{00000000-0005-0000-0000-0000814D0000}"/>
    <cellStyle name="Normal 5 3 5 2 2 3" xfId="19852" xr:uid="{00000000-0005-0000-0000-0000824D0000}"/>
    <cellStyle name="Normal 5 3 5 2 2 3 2" xfId="19853" xr:uid="{00000000-0005-0000-0000-0000834D0000}"/>
    <cellStyle name="Normal 5 3 5 2 2 4" xfId="19854" xr:uid="{00000000-0005-0000-0000-0000844D0000}"/>
    <cellStyle name="Normal 5 3 5 2 3" xfId="19855" xr:uid="{00000000-0005-0000-0000-0000854D0000}"/>
    <cellStyle name="Normal 5 3 5 2 3 2" xfId="19856" xr:uid="{00000000-0005-0000-0000-0000864D0000}"/>
    <cellStyle name="Normal 5 3 5 2 4" xfId="19857" xr:uid="{00000000-0005-0000-0000-0000874D0000}"/>
    <cellStyle name="Normal 5 3 5 2 4 2" xfId="19858" xr:uid="{00000000-0005-0000-0000-0000884D0000}"/>
    <cellStyle name="Normal 5 3 5 2 5" xfId="19859" xr:uid="{00000000-0005-0000-0000-0000894D0000}"/>
    <cellStyle name="Normal 5 3 5 3" xfId="19860" xr:uid="{00000000-0005-0000-0000-00008A4D0000}"/>
    <cellStyle name="Normal 5 3 5 3 2" xfId="19861" xr:uid="{00000000-0005-0000-0000-00008B4D0000}"/>
    <cellStyle name="Normal 5 3 5 3 2 2" xfId="19862" xr:uid="{00000000-0005-0000-0000-00008C4D0000}"/>
    <cellStyle name="Normal 5 3 5 3 3" xfId="19863" xr:uid="{00000000-0005-0000-0000-00008D4D0000}"/>
    <cellStyle name="Normal 5 3 5 3 3 2" xfId="19864" xr:uid="{00000000-0005-0000-0000-00008E4D0000}"/>
    <cellStyle name="Normal 5 3 5 3 4" xfId="19865" xr:uid="{00000000-0005-0000-0000-00008F4D0000}"/>
    <cellStyle name="Normal 5 3 5 4" xfId="19866" xr:uid="{00000000-0005-0000-0000-0000904D0000}"/>
    <cellStyle name="Normal 5 3 5 4 2" xfId="19867" xr:uid="{00000000-0005-0000-0000-0000914D0000}"/>
    <cellStyle name="Normal 5 3 5 5" xfId="19868" xr:uid="{00000000-0005-0000-0000-0000924D0000}"/>
    <cellStyle name="Normal 5 3 5 5 2" xfId="19869" xr:uid="{00000000-0005-0000-0000-0000934D0000}"/>
    <cellStyle name="Normal 5 3 5 6" xfId="19870" xr:uid="{00000000-0005-0000-0000-0000944D0000}"/>
    <cellStyle name="Normal 5 3 6" xfId="19871" xr:uid="{00000000-0005-0000-0000-0000954D0000}"/>
    <cellStyle name="Normal 5 3 6 2" xfId="19872" xr:uid="{00000000-0005-0000-0000-0000964D0000}"/>
    <cellStyle name="Normal 5 3 6 2 2" xfId="19873" xr:uid="{00000000-0005-0000-0000-0000974D0000}"/>
    <cellStyle name="Normal 5 3 6 2 2 2" xfId="19874" xr:uid="{00000000-0005-0000-0000-0000984D0000}"/>
    <cellStyle name="Normal 5 3 6 2 2 2 2" xfId="19875" xr:uid="{00000000-0005-0000-0000-0000994D0000}"/>
    <cellStyle name="Normal 5 3 6 2 2 3" xfId="19876" xr:uid="{00000000-0005-0000-0000-00009A4D0000}"/>
    <cellStyle name="Normal 5 3 6 2 2 3 2" xfId="19877" xr:uid="{00000000-0005-0000-0000-00009B4D0000}"/>
    <cellStyle name="Normal 5 3 6 2 2 4" xfId="19878" xr:uid="{00000000-0005-0000-0000-00009C4D0000}"/>
    <cellStyle name="Normal 5 3 6 2 3" xfId="19879" xr:uid="{00000000-0005-0000-0000-00009D4D0000}"/>
    <cellStyle name="Normal 5 3 6 2 3 2" xfId="19880" xr:uid="{00000000-0005-0000-0000-00009E4D0000}"/>
    <cellStyle name="Normal 5 3 6 2 4" xfId="19881" xr:uid="{00000000-0005-0000-0000-00009F4D0000}"/>
    <cellStyle name="Normal 5 3 6 2 4 2" xfId="19882" xr:uid="{00000000-0005-0000-0000-0000A04D0000}"/>
    <cellStyle name="Normal 5 3 6 2 5" xfId="19883" xr:uid="{00000000-0005-0000-0000-0000A14D0000}"/>
    <cellStyle name="Normal 5 3 6 3" xfId="19884" xr:uid="{00000000-0005-0000-0000-0000A24D0000}"/>
    <cellStyle name="Normal 5 3 6 3 2" xfId="19885" xr:uid="{00000000-0005-0000-0000-0000A34D0000}"/>
    <cellStyle name="Normal 5 3 6 3 2 2" xfId="19886" xr:uid="{00000000-0005-0000-0000-0000A44D0000}"/>
    <cellStyle name="Normal 5 3 6 3 3" xfId="19887" xr:uid="{00000000-0005-0000-0000-0000A54D0000}"/>
    <cellStyle name="Normal 5 3 6 3 3 2" xfId="19888" xr:uid="{00000000-0005-0000-0000-0000A64D0000}"/>
    <cellStyle name="Normal 5 3 6 3 4" xfId="19889" xr:uid="{00000000-0005-0000-0000-0000A74D0000}"/>
    <cellStyle name="Normal 5 3 6 4" xfId="19890" xr:uid="{00000000-0005-0000-0000-0000A84D0000}"/>
    <cellStyle name="Normal 5 3 6 4 2" xfId="19891" xr:uid="{00000000-0005-0000-0000-0000A94D0000}"/>
    <cellStyle name="Normal 5 3 6 5" xfId="19892" xr:uid="{00000000-0005-0000-0000-0000AA4D0000}"/>
    <cellStyle name="Normal 5 3 6 5 2" xfId="19893" xr:uid="{00000000-0005-0000-0000-0000AB4D0000}"/>
    <cellStyle name="Normal 5 3 6 6" xfId="19894" xr:uid="{00000000-0005-0000-0000-0000AC4D0000}"/>
    <cellStyle name="Normal 5 3 7" xfId="19895" xr:uid="{00000000-0005-0000-0000-0000AD4D0000}"/>
    <cellStyle name="Normal 5 3 7 2" xfId="19896" xr:uid="{00000000-0005-0000-0000-0000AE4D0000}"/>
    <cellStyle name="Normal 5 3 7 2 2" xfId="19897" xr:uid="{00000000-0005-0000-0000-0000AF4D0000}"/>
    <cellStyle name="Normal 5 3 7 2 2 2" xfId="19898" xr:uid="{00000000-0005-0000-0000-0000B04D0000}"/>
    <cellStyle name="Normal 5 3 7 2 2 2 2" xfId="19899" xr:uid="{00000000-0005-0000-0000-0000B14D0000}"/>
    <cellStyle name="Normal 5 3 7 2 2 3" xfId="19900" xr:uid="{00000000-0005-0000-0000-0000B24D0000}"/>
    <cellStyle name="Normal 5 3 7 2 2 3 2" xfId="19901" xr:uid="{00000000-0005-0000-0000-0000B34D0000}"/>
    <cellStyle name="Normal 5 3 7 2 2 4" xfId="19902" xr:uid="{00000000-0005-0000-0000-0000B44D0000}"/>
    <cellStyle name="Normal 5 3 7 2 3" xfId="19903" xr:uid="{00000000-0005-0000-0000-0000B54D0000}"/>
    <cellStyle name="Normal 5 3 7 2 3 2" xfId="19904" xr:uid="{00000000-0005-0000-0000-0000B64D0000}"/>
    <cellStyle name="Normal 5 3 7 2 4" xfId="19905" xr:uid="{00000000-0005-0000-0000-0000B74D0000}"/>
    <cellStyle name="Normal 5 3 7 2 4 2" xfId="19906" xr:uid="{00000000-0005-0000-0000-0000B84D0000}"/>
    <cellStyle name="Normal 5 3 7 2 5" xfId="19907" xr:uid="{00000000-0005-0000-0000-0000B94D0000}"/>
    <cellStyle name="Normal 5 3 7 3" xfId="19908" xr:uid="{00000000-0005-0000-0000-0000BA4D0000}"/>
    <cellStyle name="Normal 5 3 7 3 2" xfId="19909" xr:uid="{00000000-0005-0000-0000-0000BB4D0000}"/>
    <cellStyle name="Normal 5 3 7 3 2 2" xfId="19910" xr:uid="{00000000-0005-0000-0000-0000BC4D0000}"/>
    <cellStyle name="Normal 5 3 7 3 3" xfId="19911" xr:uid="{00000000-0005-0000-0000-0000BD4D0000}"/>
    <cellStyle name="Normal 5 3 7 3 3 2" xfId="19912" xr:uid="{00000000-0005-0000-0000-0000BE4D0000}"/>
    <cellStyle name="Normal 5 3 7 3 4" xfId="19913" xr:uid="{00000000-0005-0000-0000-0000BF4D0000}"/>
    <cellStyle name="Normal 5 3 7 4" xfId="19914" xr:uid="{00000000-0005-0000-0000-0000C04D0000}"/>
    <cellStyle name="Normal 5 3 7 4 2" xfId="19915" xr:uid="{00000000-0005-0000-0000-0000C14D0000}"/>
    <cellStyle name="Normal 5 3 7 5" xfId="19916" xr:uid="{00000000-0005-0000-0000-0000C24D0000}"/>
    <cellStyle name="Normal 5 3 7 5 2" xfId="19917" xr:uid="{00000000-0005-0000-0000-0000C34D0000}"/>
    <cellStyle name="Normal 5 3 7 6" xfId="19918" xr:uid="{00000000-0005-0000-0000-0000C44D0000}"/>
    <cellStyle name="Normal 5 3 8" xfId="19919" xr:uid="{00000000-0005-0000-0000-0000C54D0000}"/>
    <cellStyle name="Normal 5 3 8 2" xfId="19920" xr:uid="{00000000-0005-0000-0000-0000C64D0000}"/>
    <cellStyle name="Normal 5 3 8 2 2" xfId="19921" xr:uid="{00000000-0005-0000-0000-0000C74D0000}"/>
    <cellStyle name="Normal 5 3 8 2 2 2" xfId="19922" xr:uid="{00000000-0005-0000-0000-0000C84D0000}"/>
    <cellStyle name="Normal 5 3 8 2 2 2 2" xfId="19923" xr:uid="{00000000-0005-0000-0000-0000C94D0000}"/>
    <cellStyle name="Normal 5 3 8 2 2 3" xfId="19924" xr:uid="{00000000-0005-0000-0000-0000CA4D0000}"/>
    <cellStyle name="Normal 5 3 8 2 2 3 2" xfId="19925" xr:uid="{00000000-0005-0000-0000-0000CB4D0000}"/>
    <cellStyle name="Normal 5 3 8 2 2 4" xfId="19926" xr:uid="{00000000-0005-0000-0000-0000CC4D0000}"/>
    <cellStyle name="Normal 5 3 8 2 3" xfId="19927" xr:uid="{00000000-0005-0000-0000-0000CD4D0000}"/>
    <cellStyle name="Normal 5 3 8 2 3 2" xfId="19928" xr:uid="{00000000-0005-0000-0000-0000CE4D0000}"/>
    <cellStyle name="Normal 5 3 8 2 4" xfId="19929" xr:uid="{00000000-0005-0000-0000-0000CF4D0000}"/>
    <cellStyle name="Normal 5 3 8 2 4 2" xfId="19930" xr:uid="{00000000-0005-0000-0000-0000D04D0000}"/>
    <cellStyle name="Normal 5 3 8 2 5" xfId="19931" xr:uid="{00000000-0005-0000-0000-0000D14D0000}"/>
    <cellStyle name="Normal 5 3 8 3" xfId="19932" xr:uid="{00000000-0005-0000-0000-0000D24D0000}"/>
    <cellStyle name="Normal 5 3 8 3 2" xfId="19933" xr:uid="{00000000-0005-0000-0000-0000D34D0000}"/>
    <cellStyle name="Normal 5 3 8 3 2 2" xfId="19934" xr:uid="{00000000-0005-0000-0000-0000D44D0000}"/>
    <cellStyle name="Normal 5 3 8 3 3" xfId="19935" xr:uid="{00000000-0005-0000-0000-0000D54D0000}"/>
    <cellStyle name="Normal 5 3 8 3 3 2" xfId="19936" xr:uid="{00000000-0005-0000-0000-0000D64D0000}"/>
    <cellStyle name="Normal 5 3 8 3 4" xfId="19937" xr:uid="{00000000-0005-0000-0000-0000D74D0000}"/>
    <cellStyle name="Normal 5 3 8 4" xfId="19938" xr:uid="{00000000-0005-0000-0000-0000D84D0000}"/>
    <cellStyle name="Normal 5 3 8 4 2" xfId="19939" xr:uid="{00000000-0005-0000-0000-0000D94D0000}"/>
    <cellStyle name="Normal 5 3 8 5" xfId="19940" xr:uid="{00000000-0005-0000-0000-0000DA4D0000}"/>
    <cellStyle name="Normal 5 3 8 5 2" xfId="19941" xr:uid="{00000000-0005-0000-0000-0000DB4D0000}"/>
    <cellStyle name="Normal 5 3 8 6" xfId="19942" xr:uid="{00000000-0005-0000-0000-0000DC4D0000}"/>
    <cellStyle name="Normal 5 3 9" xfId="19943" xr:uid="{00000000-0005-0000-0000-0000DD4D0000}"/>
    <cellStyle name="Normal 5 3 9 2" xfId="19944" xr:uid="{00000000-0005-0000-0000-0000DE4D0000}"/>
    <cellStyle name="Normal 5 3 9 2 2" xfId="19945" xr:uid="{00000000-0005-0000-0000-0000DF4D0000}"/>
    <cellStyle name="Normal 5 3 9 2 2 2" xfId="19946" xr:uid="{00000000-0005-0000-0000-0000E04D0000}"/>
    <cellStyle name="Normal 5 3 9 2 3" xfId="19947" xr:uid="{00000000-0005-0000-0000-0000E14D0000}"/>
    <cellStyle name="Normal 5 3 9 2 3 2" xfId="19948" xr:uid="{00000000-0005-0000-0000-0000E24D0000}"/>
    <cellStyle name="Normal 5 3 9 2 4" xfId="19949" xr:uid="{00000000-0005-0000-0000-0000E34D0000}"/>
    <cellStyle name="Normal 5 3 9 3" xfId="19950" xr:uid="{00000000-0005-0000-0000-0000E44D0000}"/>
    <cellStyle name="Normal 5 3 9 3 2" xfId="19951" xr:uid="{00000000-0005-0000-0000-0000E54D0000}"/>
    <cellStyle name="Normal 5 3 9 4" xfId="19952" xr:uid="{00000000-0005-0000-0000-0000E64D0000}"/>
    <cellStyle name="Normal 5 3 9 4 2" xfId="19953" xr:uid="{00000000-0005-0000-0000-0000E74D0000}"/>
    <cellStyle name="Normal 5 3 9 5" xfId="19954" xr:uid="{00000000-0005-0000-0000-0000E84D0000}"/>
    <cellStyle name="Normal 5 4" xfId="19955" xr:uid="{00000000-0005-0000-0000-0000E94D0000}"/>
    <cellStyle name="Normal 5 4 10" xfId="19956" xr:uid="{00000000-0005-0000-0000-0000EA4D0000}"/>
    <cellStyle name="Normal 5 4 10 2" xfId="19957" xr:uid="{00000000-0005-0000-0000-0000EB4D0000}"/>
    <cellStyle name="Normal 5 4 10 2 2" xfId="19958" xr:uid="{00000000-0005-0000-0000-0000EC4D0000}"/>
    <cellStyle name="Normal 5 4 10 3" xfId="19959" xr:uid="{00000000-0005-0000-0000-0000ED4D0000}"/>
    <cellStyle name="Normal 5 4 10 3 2" xfId="19960" xr:uid="{00000000-0005-0000-0000-0000EE4D0000}"/>
    <cellStyle name="Normal 5 4 10 4" xfId="19961" xr:uid="{00000000-0005-0000-0000-0000EF4D0000}"/>
    <cellStyle name="Normal 5 4 11" xfId="19962" xr:uid="{00000000-0005-0000-0000-0000F04D0000}"/>
    <cellStyle name="Normal 5 4 11 2" xfId="19963" xr:uid="{00000000-0005-0000-0000-0000F14D0000}"/>
    <cellStyle name="Normal 5 4 12" xfId="19964" xr:uid="{00000000-0005-0000-0000-0000F24D0000}"/>
    <cellStyle name="Normal 5 4 12 2" xfId="19965" xr:uid="{00000000-0005-0000-0000-0000F34D0000}"/>
    <cellStyle name="Normal 5 4 13" xfId="19966" xr:uid="{00000000-0005-0000-0000-0000F44D0000}"/>
    <cellStyle name="Normal 5 4 2" xfId="19967" xr:uid="{00000000-0005-0000-0000-0000F54D0000}"/>
    <cellStyle name="Normal 5 4 2 10" xfId="19968" xr:uid="{00000000-0005-0000-0000-0000F64D0000}"/>
    <cellStyle name="Normal 5 4 2 10 2" xfId="19969" xr:uid="{00000000-0005-0000-0000-0000F74D0000}"/>
    <cellStyle name="Normal 5 4 2 11" xfId="19970" xr:uid="{00000000-0005-0000-0000-0000F84D0000}"/>
    <cellStyle name="Normal 5 4 2 11 2" xfId="19971" xr:uid="{00000000-0005-0000-0000-0000F94D0000}"/>
    <cellStyle name="Normal 5 4 2 12" xfId="19972" xr:uid="{00000000-0005-0000-0000-0000FA4D0000}"/>
    <cellStyle name="Normal 5 4 2 2" xfId="19973" xr:uid="{00000000-0005-0000-0000-0000FB4D0000}"/>
    <cellStyle name="Normal 5 4 2 2 2" xfId="19974" xr:uid="{00000000-0005-0000-0000-0000FC4D0000}"/>
    <cellStyle name="Normal 5 4 2 2 2 2" xfId="19975" xr:uid="{00000000-0005-0000-0000-0000FD4D0000}"/>
    <cellStyle name="Normal 5 4 2 2 2 2 2" xfId="19976" xr:uid="{00000000-0005-0000-0000-0000FE4D0000}"/>
    <cellStyle name="Normal 5 4 2 2 2 2 2 2" xfId="19977" xr:uid="{00000000-0005-0000-0000-0000FF4D0000}"/>
    <cellStyle name="Normal 5 4 2 2 2 2 3" xfId="19978" xr:uid="{00000000-0005-0000-0000-0000004E0000}"/>
    <cellStyle name="Normal 5 4 2 2 2 2 3 2" xfId="19979" xr:uid="{00000000-0005-0000-0000-0000014E0000}"/>
    <cellStyle name="Normal 5 4 2 2 2 2 4" xfId="19980" xr:uid="{00000000-0005-0000-0000-0000024E0000}"/>
    <cellStyle name="Normal 5 4 2 2 2 3" xfId="19981" xr:uid="{00000000-0005-0000-0000-0000034E0000}"/>
    <cellStyle name="Normal 5 4 2 2 2 3 2" xfId="19982" xr:uid="{00000000-0005-0000-0000-0000044E0000}"/>
    <cellStyle name="Normal 5 4 2 2 2 4" xfId="19983" xr:uid="{00000000-0005-0000-0000-0000054E0000}"/>
    <cellStyle name="Normal 5 4 2 2 2 4 2" xfId="19984" xr:uid="{00000000-0005-0000-0000-0000064E0000}"/>
    <cellStyle name="Normal 5 4 2 2 2 5" xfId="19985" xr:uid="{00000000-0005-0000-0000-0000074E0000}"/>
    <cellStyle name="Normal 5 4 2 2 3" xfId="19986" xr:uid="{00000000-0005-0000-0000-0000084E0000}"/>
    <cellStyle name="Normal 5 4 2 2 3 2" xfId="19987" xr:uid="{00000000-0005-0000-0000-0000094E0000}"/>
    <cellStyle name="Normal 5 4 2 2 3 2 2" xfId="19988" xr:uid="{00000000-0005-0000-0000-00000A4E0000}"/>
    <cellStyle name="Normal 5 4 2 2 3 3" xfId="19989" xr:uid="{00000000-0005-0000-0000-00000B4E0000}"/>
    <cellStyle name="Normal 5 4 2 2 3 3 2" xfId="19990" xr:uid="{00000000-0005-0000-0000-00000C4E0000}"/>
    <cellStyle name="Normal 5 4 2 2 3 4" xfId="19991" xr:uid="{00000000-0005-0000-0000-00000D4E0000}"/>
    <cellStyle name="Normal 5 4 2 2 4" xfId="19992" xr:uid="{00000000-0005-0000-0000-00000E4E0000}"/>
    <cellStyle name="Normal 5 4 2 2 4 2" xfId="19993" xr:uid="{00000000-0005-0000-0000-00000F4E0000}"/>
    <cellStyle name="Normal 5 4 2 2 5" xfId="19994" xr:uid="{00000000-0005-0000-0000-0000104E0000}"/>
    <cellStyle name="Normal 5 4 2 2 5 2" xfId="19995" xr:uid="{00000000-0005-0000-0000-0000114E0000}"/>
    <cellStyle name="Normal 5 4 2 2 6" xfId="19996" xr:uid="{00000000-0005-0000-0000-0000124E0000}"/>
    <cellStyle name="Normal 5 4 2 3" xfId="19997" xr:uid="{00000000-0005-0000-0000-0000134E0000}"/>
    <cellStyle name="Normal 5 4 2 3 2" xfId="19998" xr:uid="{00000000-0005-0000-0000-0000144E0000}"/>
    <cellStyle name="Normal 5 4 2 3 2 2" xfId="19999" xr:uid="{00000000-0005-0000-0000-0000154E0000}"/>
    <cellStyle name="Normal 5 4 2 3 2 2 2" xfId="20000" xr:uid="{00000000-0005-0000-0000-0000164E0000}"/>
    <cellStyle name="Normal 5 4 2 3 2 2 2 2" xfId="20001" xr:uid="{00000000-0005-0000-0000-0000174E0000}"/>
    <cellStyle name="Normal 5 4 2 3 2 2 3" xfId="20002" xr:uid="{00000000-0005-0000-0000-0000184E0000}"/>
    <cellStyle name="Normal 5 4 2 3 2 2 3 2" xfId="20003" xr:uid="{00000000-0005-0000-0000-0000194E0000}"/>
    <cellStyle name="Normal 5 4 2 3 2 2 4" xfId="20004" xr:uid="{00000000-0005-0000-0000-00001A4E0000}"/>
    <cellStyle name="Normal 5 4 2 3 2 3" xfId="20005" xr:uid="{00000000-0005-0000-0000-00001B4E0000}"/>
    <cellStyle name="Normal 5 4 2 3 2 3 2" xfId="20006" xr:uid="{00000000-0005-0000-0000-00001C4E0000}"/>
    <cellStyle name="Normal 5 4 2 3 2 4" xfId="20007" xr:uid="{00000000-0005-0000-0000-00001D4E0000}"/>
    <cellStyle name="Normal 5 4 2 3 2 4 2" xfId="20008" xr:uid="{00000000-0005-0000-0000-00001E4E0000}"/>
    <cellStyle name="Normal 5 4 2 3 2 5" xfId="20009" xr:uid="{00000000-0005-0000-0000-00001F4E0000}"/>
    <cellStyle name="Normal 5 4 2 3 3" xfId="20010" xr:uid="{00000000-0005-0000-0000-0000204E0000}"/>
    <cellStyle name="Normal 5 4 2 3 3 2" xfId="20011" xr:uid="{00000000-0005-0000-0000-0000214E0000}"/>
    <cellStyle name="Normal 5 4 2 3 3 2 2" xfId="20012" xr:uid="{00000000-0005-0000-0000-0000224E0000}"/>
    <cellStyle name="Normal 5 4 2 3 3 3" xfId="20013" xr:uid="{00000000-0005-0000-0000-0000234E0000}"/>
    <cellStyle name="Normal 5 4 2 3 3 3 2" xfId="20014" xr:uid="{00000000-0005-0000-0000-0000244E0000}"/>
    <cellStyle name="Normal 5 4 2 3 3 4" xfId="20015" xr:uid="{00000000-0005-0000-0000-0000254E0000}"/>
    <cellStyle name="Normal 5 4 2 3 4" xfId="20016" xr:uid="{00000000-0005-0000-0000-0000264E0000}"/>
    <cellStyle name="Normal 5 4 2 3 4 2" xfId="20017" xr:uid="{00000000-0005-0000-0000-0000274E0000}"/>
    <cellStyle name="Normal 5 4 2 3 5" xfId="20018" xr:uid="{00000000-0005-0000-0000-0000284E0000}"/>
    <cellStyle name="Normal 5 4 2 3 5 2" xfId="20019" xr:uid="{00000000-0005-0000-0000-0000294E0000}"/>
    <cellStyle name="Normal 5 4 2 3 6" xfId="20020" xr:uid="{00000000-0005-0000-0000-00002A4E0000}"/>
    <cellStyle name="Normal 5 4 2 4" xfId="20021" xr:uid="{00000000-0005-0000-0000-00002B4E0000}"/>
    <cellStyle name="Normal 5 4 2 4 2" xfId="20022" xr:uid="{00000000-0005-0000-0000-00002C4E0000}"/>
    <cellStyle name="Normal 5 4 2 4 2 2" xfId="20023" xr:uid="{00000000-0005-0000-0000-00002D4E0000}"/>
    <cellStyle name="Normal 5 4 2 4 2 2 2" xfId="20024" xr:uid="{00000000-0005-0000-0000-00002E4E0000}"/>
    <cellStyle name="Normal 5 4 2 4 2 2 2 2" xfId="20025" xr:uid="{00000000-0005-0000-0000-00002F4E0000}"/>
    <cellStyle name="Normal 5 4 2 4 2 2 3" xfId="20026" xr:uid="{00000000-0005-0000-0000-0000304E0000}"/>
    <cellStyle name="Normal 5 4 2 4 2 2 3 2" xfId="20027" xr:uid="{00000000-0005-0000-0000-0000314E0000}"/>
    <cellStyle name="Normal 5 4 2 4 2 2 4" xfId="20028" xr:uid="{00000000-0005-0000-0000-0000324E0000}"/>
    <cellStyle name="Normal 5 4 2 4 2 3" xfId="20029" xr:uid="{00000000-0005-0000-0000-0000334E0000}"/>
    <cellStyle name="Normal 5 4 2 4 2 3 2" xfId="20030" xr:uid="{00000000-0005-0000-0000-0000344E0000}"/>
    <cellStyle name="Normal 5 4 2 4 2 4" xfId="20031" xr:uid="{00000000-0005-0000-0000-0000354E0000}"/>
    <cellStyle name="Normal 5 4 2 4 2 4 2" xfId="20032" xr:uid="{00000000-0005-0000-0000-0000364E0000}"/>
    <cellStyle name="Normal 5 4 2 4 2 5" xfId="20033" xr:uid="{00000000-0005-0000-0000-0000374E0000}"/>
    <cellStyle name="Normal 5 4 2 4 3" xfId="20034" xr:uid="{00000000-0005-0000-0000-0000384E0000}"/>
    <cellStyle name="Normal 5 4 2 4 3 2" xfId="20035" xr:uid="{00000000-0005-0000-0000-0000394E0000}"/>
    <cellStyle name="Normal 5 4 2 4 3 2 2" xfId="20036" xr:uid="{00000000-0005-0000-0000-00003A4E0000}"/>
    <cellStyle name="Normal 5 4 2 4 3 3" xfId="20037" xr:uid="{00000000-0005-0000-0000-00003B4E0000}"/>
    <cellStyle name="Normal 5 4 2 4 3 3 2" xfId="20038" xr:uid="{00000000-0005-0000-0000-00003C4E0000}"/>
    <cellStyle name="Normal 5 4 2 4 3 4" xfId="20039" xr:uid="{00000000-0005-0000-0000-00003D4E0000}"/>
    <cellStyle name="Normal 5 4 2 4 4" xfId="20040" xr:uid="{00000000-0005-0000-0000-00003E4E0000}"/>
    <cellStyle name="Normal 5 4 2 4 4 2" xfId="20041" xr:uid="{00000000-0005-0000-0000-00003F4E0000}"/>
    <cellStyle name="Normal 5 4 2 4 5" xfId="20042" xr:uid="{00000000-0005-0000-0000-0000404E0000}"/>
    <cellStyle name="Normal 5 4 2 4 5 2" xfId="20043" xr:uid="{00000000-0005-0000-0000-0000414E0000}"/>
    <cellStyle name="Normal 5 4 2 4 6" xfId="20044" xr:uid="{00000000-0005-0000-0000-0000424E0000}"/>
    <cellStyle name="Normal 5 4 2 5" xfId="20045" xr:uid="{00000000-0005-0000-0000-0000434E0000}"/>
    <cellStyle name="Normal 5 4 2 5 2" xfId="20046" xr:uid="{00000000-0005-0000-0000-0000444E0000}"/>
    <cellStyle name="Normal 5 4 2 5 2 2" xfId="20047" xr:uid="{00000000-0005-0000-0000-0000454E0000}"/>
    <cellStyle name="Normal 5 4 2 5 2 2 2" xfId="20048" xr:uid="{00000000-0005-0000-0000-0000464E0000}"/>
    <cellStyle name="Normal 5 4 2 5 2 2 2 2" xfId="20049" xr:uid="{00000000-0005-0000-0000-0000474E0000}"/>
    <cellStyle name="Normal 5 4 2 5 2 2 3" xfId="20050" xr:uid="{00000000-0005-0000-0000-0000484E0000}"/>
    <cellStyle name="Normal 5 4 2 5 2 2 3 2" xfId="20051" xr:uid="{00000000-0005-0000-0000-0000494E0000}"/>
    <cellStyle name="Normal 5 4 2 5 2 2 4" xfId="20052" xr:uid="{00000000-0005-0000-0000-00004A4E0000}"/>
    <cellStyle name="Normal 5 4 2 5 2 3" xfId="20053" xr:uid="{00000000-0005-0000-0000-00004B4E0000}"/>
    <cellStyle name="Normal 5 4 2 5 2 3 2" xfId="20054" xr:uid="{00000000-0005-0000-0000-00004C4E0000}"/>
    <cellStyle name="Normal 5 4 2 5 2 4" xfId="20055" xr:uid="{00000000-0005-0000-0000-00004D4E0000}"/>
    <cellStyle name="Normal 5 4 2 5 2 4 2" xfId="20056" xr:uid="{00000000-0005-0000-0000-00004E4E0000}"/>
    <cellStyle name="Normal 5 4 2 5 2 5" xfId="20057" xr:uid="{00000000-0005-0000-0000-00004F4E0000}"/>
    <cellStyle name="Normal 5 4 2 5 3" xfId="20058" xr:uid="{00000000-0005-0000-0000-0000504E0000}"/>
    <cellStyle name="Normal 5 4 2 5 3 2" xfId="20059" xr:uid="{00000000-0005-0000-0000-0000514E0000}"/>
    <cellStyle name="Normal 5 4 2 5 3 2 2" xfId="20060" xr:uid="{00000000-0005-0000-0000-0000524E0000}"/>
    <cellStyle name="Normal 5 4 2 5 3 3" xfId="20061" xr:uid="{00000000-0005-0000-0000-0000534E0000}"/>
    <cellStyle name="Normal 5 4 2 5 3 3 2" xfId="20062" xr:uid="{00000000-0005-0000-0000-0000544E0000}"/>
    <cellStyle name="Normal 5 4 2 5 3 4" xfId="20063" xr:uid="{00000000-0005-0000-0000-0000554E0000}"/>
    <cellStyle name="Normal 5 4 2 5 4" xfId="20064" xr:uid="{00000000-0005-0000-0000-0000564E0000}"/>
    <cellStyle name="Normal 5 4 2 5 4 2" xfId="20065" xr:uid="{00000000-0005-0000-0000-0000574E0000}"/>
    <cellStyle name="Normal 5 4 2 5 5" xfId="20066" xr:uid="{00000000-0005-0000-0000-0000584E0000}"/>
    <cellStyle name="Normal 5 4 2 5 5 2" xfId="20067" xr:uid="{00000000-0005-0000-0000-0000594E0000}"/>
    <cellStyle name="Normal 5 4 2 5 6" xfId="20068" xr:uid="{00000000-0005-0000-0000-00005A4E0000}"/>
    <cellStyle name="Normal 5 4 2 6" xfId="20069" xr:uid="{00000000-0005-0000-0000-00005B4E0000}"/>
    <cellStyle name="Normal 5 4 2 6 2" xfId="20070" xr:uid="{00000000-0005-0000-0000-00005C4E0000}"/>
    <cellStyle name="Normal 5 4 2 6 2 2" xfId="20071" xr:uid="{00000000-0005-0000-0000-00005D4E0000}"/>
    <cellStyle name="Normal 5 4 2 6 2 2 2" xfId="20072" xr:uid="{00000000-0005-0000-0000-00005E4E0000}"/>
    <cellStyle name="Normal 5 4 2 6 2 2 2 2" xfId="20073" xr:uid="{00000000-0005-0000-0000-00005F4E0000}"/>
    <cellStyle name="Normal 5 4 2 6 2 2 3" xfId="20074" xr:uid="{00000000-0005-0000-0000-0000604E0000}"/>
    <cellStyle name="Normal 5 4 2 6 2 2 3 2" xfId="20075" xr:uid="{00000000-0005-0000-0000-0000614E0000}"/>
    <cellStyle name="Normal 5 4 2 6 2 2 4" xfId="20076" xr:uid="{00000000-0005-0000-0000-0000624E0000}"/>
    <cellStyle name="Normal 5 4 2 6 2 3" xfId="20077" xr:uid="{00000000-0005-0000-0000-0000634E0000}"/>
    <cellStyle name="Normal 5 4 2 6 2 3 2" xfId="20078" xr:uid="{00000000-0005-0000-0000-0000644E0000}"/>
    <cellStyle name="Normal 5 4 2 6 2 4" xfId="20079" xr:uid="{00000000-0005-0000-0000-0000654E0000}"/>
    <cellStyle name="Normal 5 4 2 6 2 4 2" xfId="20080" xr:uid="{00000000-0005-0000-0000-0000664E0000}"/>
    <cellStyle name="Normal 5 4 2 6 2 5" xfId="20081" xr:uid="{00000000-0005-0000-0000-0000674E0000}"/>
    <cellStyle name="Normal 5 4 2 6 3" xfId="20082" xr:uid="{00000000-0005-0000-0000-0000684E0000}"/>
    <cellStyle name="Normal 5 4 2 6 3 2" xfId="20083" xr:uid="{00000000-0005-0000-0000-0000694E0000}"/>
    <cellStyle name="Normal 5 4 2 6 3 2 2" xfId="20084" xr:uid="{00000000-0005-0000-0000-00006A4E0000}"/>
    <cellStyle name="Normal 5 4 2 6 3 3" xfId="20085" xr:uid="{00000000-0005-0000-0000-00006B4E0000}"/>
    <cellStyle name="Normal 5 4 2 6 3 3 2" xfId="20086" xr:uid="{00000000-0005-0000-0000-00006C4E0000}"/>
    <cellStyle name="Normal 5 4 2 6 3 4" xfId="20087" xr:uid="{00000000-0005-0000-0000-00006D4E0000}"/>
    <cellStyle name="Normal 5 4 2 6 4" xfId="20088" xr:uid="{00000000-0005-0000-0000-00006E4E0000}"/>
    <cellStyle name="Normal 5 4 2 6 4 2" xfId="20089" xr:uid="{00000000-0005-0000-0000-00006F4E0000}"/>
    <cellStyle name="Normal 5 4 2 6 5" xfId="20090" xr:uid="{00000000-0005-0000-0000-0000704E0000}"/>
    <cellStyle name="Normal 5 4 2 6 5 2" xfId="20091" xr:uid="{00000000-0005-0000-0000-0000714E0000}"/>
    <cellStyle name="Normal 5 4 2 6 6" xfId="20092" xr:uid="{00000000-0005-0000-0000-0000724E0000}"/>
    <cellStyle name="Normal 5 4 2 7" xfId="20093" xr:uid="{00000000-0005-0000-0000-0000734E0000}"/>
    <cellStyle name="Normal 5 4 2 7 2" xfId="20094" xr:uid="{00000000-0005-0000-0000-0000744E0000}"/>
    <cellStyle name="Normal 5 4 2 7 2 2" xfId="20095" xr:uid="{00000000-0005-0000-0000-0000754E0000}"/>
    <cellStyle name="Normal 5 4 2 7 2 2 2" xfId="20096" xr:uid="{00000000-0005-0000-0000-0000764E0000}"/>
    <cellStyle name="Normal 5 4 2 7 2 3" xfId="20097" xr:uid="{00000000-0005-0000-0000-0000774E0000}"/>
    <cellStyle name="Normal 5 4 2 7 2 3 2" xfId="20098" xr:uid="{00000000-0005-0000-0000-0000784E0000}"/>
    <cellStyle name="Normal 5 4 2 7 2 4" xfId="20099" xr:uid="{00000000-0005-0000-0000-0000794E0000}"/>
    <cellStyle name="Normal 5 4 2 7 3" xfId="20100" xr:uid="{00000000-0005-0000-0000-00007A4E0000}"/>
    <cellStyle name="Normal 5 4 2 7 3 2" xfId="20101" xr:uid="{00000000-0005-0000-0000-00007B4E0000}"/>
    <cellStyle name="Normal 5 4 2 7 4" xfId="20102" xr:uid="{00000000-0005-0000-0000-00007C4E0000}"/>
    <cellStyle name="Normal 5 4 2 7 4 2" xfId="20103" xr:uid="{00000000-0005-0000-0000-00007D4E0000}"/>
    <cellStyle name="Normal 5 4 2 7 5" xfId="20104" xr:uid="{00000000-0005-0000-0000-00007E4E0000}"/>
    <cellStyle name="Normal 5 4 2 8" xfId="20105" xr:uid="{00000000-0005-0000-0000-00007F4E0000}"/>
    <cellStyle name="Normal 5 4 2 8 2" xfId="20106" xr:uid="{00000000-0005-0000-0000-0000804E0000}"/>
    <cellStyle name="Normal 5 4 2 8 2 2" xfId="20107" xr:uid="{00000000-0005-0000-0000-0000814E0000}"/>
    <cellStyle name="Normal 5 4 2 8 3" xfId="20108" xr:uid="{00000000-0005-0000-0000-0000824E0000}"/>
    <cellStyle name="Normal 5 4 2 8 3 2" xfId="20109" xr:uid="{00000000-0005-0000-0000-0000834E0000}"/>
    <cellStyle name="Normal 5 4 2 8 4" xfId="20110" xr:uid="{00000000-0005-0000-0000-0000844E0000}"/>
    <cellStyle name="Normal 5 4 2 9" xfId="20111" xr:uid="{00000000-0005-0000-0000-0000854E0000}"/>
    <cellStyle name="Normal 5 4 2 9 2" xfId="20112" xr:uid="{00000000-0005-0000-0000-0000864E0000}"/>
    <cellStyle name="Normal 5 4 2 9 2 2" xfId="20113" xr:uid="{00000000-0005-0000-0000-0000874E0000}"/>
    <cellStyle name="Normal 5 4 2 9 3" xfId="20114" xr:uid="{00000000-0005-0000-0000-0000884E0000}"/>
    <cellStyle name="Normal 5 4 2 9 3 2" xfId="20115" xr:uid="{00000000-0005-0000-0000-0000894E0000}"/>
    <cellStyle name="Normal 5 4 2 9 4" xfId="20116" xr:uid="{00000000-0005-0000-0000-00008A4E0000}"/>
    <cellStyle name="Normal 5 4 3" xfId="20117" xr:uid="{00000000-0005-0000-0000-00008B4E0000}"/>
    <cellStyle name="Normal 5 4 3 2" xfId="20118" xr:uid="{00000000-0005-0000-0000-00008C4E0000}"/>
    <cellStyle name="Normal 5 4 3 2 2" xfId="20119" xr:uid="{00000000-0005-0000-0000-00008D4E0000}"/>
    <cellStyle name="Normal 5 4 3 2 2 2" xfId="20120" xr:uid="{00000000-0005-0000-0000-00008E4E0000}"/>
    <cellStyle name="Normal 5 4 3 2 2 2 2" xfId="20121" xr:uid="{00000000-0005-0000-0000-00008F4E0000}"/>
    <cellStyle name="Normal 5 4 3 2 2 3" xfId="20122" xr:uid="{00000000-0005-0000-0000-0000904E0000}"/>
    <cellStyle name="Normal 5 4 3 2 2 3 2" xfId="20123" xr:uid="{00000000-0005-0000-0000-0000914E0000}"/>
    <cellStyle name="Normal 5 4 3 2 2 4" xfId="20124" xr:uid="{00000000-0005-0000-0000-0000924E0000}"/>
    <cellStyle name="Normal 5 4 3 2 3" xfId="20125" xr:uid="{00000000-0005-0000-0000-0000934E0000}"/>
    <cellStyle name="Normal 5 4 3 2 3 2" xfId="20126" xr:uid="{00000000-0005-0000-0000-0000944E0000}"/>
    <cellStyle name="Normal 5 4 3 2 4" xfId="20127" xr:uid="{00000000-0005-0000-0000-0000954E0000}"/>
    <cellStyle name="Normal 5 4 3 2 4 2" xfId="20128" xr:uid="{00000000-0005-0000-0000-0000964E0000}"/>
    <cellStyle name="Normal 5 4 3 2 5" xfId="20129" xr:uid="{00000000-0005-0000-0000-0000974E0000}"/>
    <cellStyle name="Normal 5 4 3 3" xfId="20130" xr:uid="{00000000-0005-0000-0000-0000984E0000}"/>
    <cellStyle name="Normal 5 4 3 3 2" xfId="20131" xr:uid="{00000000-0005-0000-0000-0000994E0000}"/>
    <cellStyle name="Normal 5 4 3 3 2 2" xfId="20132" xr:uid="{00000000-0005-0000-0000-00009A4E0000}"/>
    <cellStyle name="Normal 5 4 3 3 3" xfId="20133" xr:uid="{00000000-0005-0000-0000-00009B4E0000}"/>
    <cellStyle name="Normal 5 4 3 3 3 2" xfId="20134" xr:uid="{00000000-0005-0000-0000-00009C4E0000}"/>
    <cellStyle name="Normal 5 4 3 3 4" xfId="20135" xr:uid="{00000000-0005-0000-0000-00009D4E0000}"/>
    <cellStyle name="Normal 5 4 3 4" xfId="20136" xr:uid="{00000000-0005-0000-0000-00009E4E0000}"/>
    <cellStyle name="Normal 5 4 3 4 2" xfId="20137" xr:uid="{00000000-0005-0000-0000-00009F4E0000}"/>
    <cellStyle name="Normal 5 4 3 5" xfId="20138" xr:uid="{00000000-0005-0000-0000-0000A04E0000}"/>
    <cellStyle name="Normal 5 4 3 5 2" xfId="20139" xr:uid="{00000000-0005-0000-0000-0000A14E0000}"/>
    <cellStyle name="Normal 5 4 3 6" xfId="20140" xr:uid="{00000000-0005-0000-0000-0000A24E0000}"/>
    <cellStyle name="Normal 5 4 4" xfId="20141" xr:uid="{00000000-0005-0000-0000-0000A34E0000}"/>
    <cellStyle name="Normal 5 4 4 2" xfId="20142" xr:uid="{00000000-0005-0000-0000-0000A44E0000}"/>
    <cellStyle name="Normal 5 4 4 2 2" xfId="20143" xr:uid="{00000000-0005-0000-0000-0000A54E0000}"/>
    <cellStyle name="Normal 5 4 4 2 2 2" xfId="20144" xr:uid="{00000000-0005-0000-0000-0000A64E0000}"/>
    <cellStyle name="Normal 5 4 4 2 2 2 2" xfId="20145" xr:uid="{00000000-0005-0000-0000-0000A74E0000}"/>
    <cellStyle name="Normal 5 4 4 2 2 3" xfId="20146" xr:uid="{00000000-0005-0000-0000-0000A84E0000}"/>
    <cellStyle name="Normal 5 4 4 2 2 3 2" xfId="20147" xr:uid="{00000000-0005-0000-0000-0000A94E0000}"/>
    <cellStyle name="Normal 5 4 4 2 2 4" xfId="20148" xr:uid="{00000000-0005-0000-0000-0000AA4E0000}"/>
    <cellStyle name="Normal 5 4 4 2 3" xfId="20149" xr:uid="{00000000-0005-0000-0000-0000AB4E0000}"/>
    <cellStyle name="Normal 5 4 4 2 3 2" xfId="20150" xr:uid="{00000000-0005-0000-0000-0000AC4E0000}"/>
    <cellStyle name="Normal 5 4 4 2 4" xfId="20151" xr:uid="{00000000-0005-0000-0000-0000AD4E0000}"/>
    <cellStyle name="Normal 5 4 4 2 4 2" xfId="20152" xr:uid="{00000000-0005-0000-0000-0000AE4E0000}"/>
    <cellStyle name="Normal 5 4 4 2 5" xfId="20153" xr:uid="{00000000-0005-0000-0000-0000AF4E0000}"/>
    <cellStyle name="Normal 5 4 4 3" xfId="20154" xr:uid="{00000000-0005-0000-0000-0000B04E0000}"/>
    <cellStyle name="Normal 5 4 4 3 2" xfId="20155" xr:uid="{00000000-0005-0000-0000-0000B14E0000}"/>
    <cellStyle name="Normal 5 4 4 3 2 2" xfId="20156" xr:uid="{00000000-0005-0000-0000-0000B24E0000}"/>
    <cellStyle name="Normal 5 4 4 3 3" xfId="20157" xr:uid="{00000000-0005-0000-0000-0000B34E0000}"/>
    <cellStyle name="Normal 5 4 4 3 3 2" xfId="20158" xr:uid="{00000000-0005-0000-0000-0000B44E0000}"/>
    <cellStyle name="Normal 5 4 4 3 4" xfId="20159" xr:uid="{00000000-0005-0000-0000-0000B54E0000}"/>
    <cellStyle name="Normal 5 4 4 4" xfId="20160" xr:uid="{00000000-0005-0000-0000-0000B64E0000}"/>
    <cellStyle name="Normal 5 4 4 4 2" xfId="20161" xr:uid="{00000000-0005-0000-0000-0000B74E0000}"/>
    <cellStyle name="Normal 5 4 4 5" xfId="20162" xr:uid="{00000000-0005-0000-0000-0000B84E0000}"/>
    <cellStyle name="Normal 5 4 4 5 2" xfId="20163" xr:uid="{00000000-0005-0000-0000-0000B94E0000}"/>
    <cellStyle name="Normal 5 4 4 6" xfId="20164" xr:uid="{00000000-0005-0000-0000-0000BA4E0000}"/>
    <cellStyle name="Normal 5 4 5" xfId="20165" xr:uid="{00000000-0005-0000-0000-0000BB4E0000}"/>
    <cellStyle name="Normal 5 4 5 2" xfId="20166" xr:uid="{00000000-0005-0000-0000-0000BC4E0000}"/>
    <cellStyle name="Normal 5 4 5 2 2" xfId="20167" xr:uid="{00000000-0005-0000-0000-0000BD4E0000}"/>
    <cellStyle name="Normal 5 4 5 2 2 2" xfId="20168" xr:uid="{00000000-0005-0000-0000-0000BE4E0000}"/>
    <cellStyle name="Normal 5 4 5 2 2 2 2" xfId="20169" xr:uid="{00000000-0005-0000-0000-0000BF4E0000}"/>
    <cellStyle name="Normal 5 4 5 2 2 3" xfId="20170" xr:uid="{00000000-0005-0000-0000-0000C04E0000}"/>
    <cellStyle name="Normal 5 4 5 2 2 3 2" xfId="20171" xr:uid="{00000000-0005-0000-0000-0000C14E0000}"/>
    <cellStyle name="Normal 5 4 5 2 2 4" xfId="20172" xr:uid="{00000000-0005-0000-0000-0000C24E0000}"/>
    <cellStyle name="Normal 5 4 5 2 3" xfId="20173" xr:uid="{00000000-0005-0000-0000-0000C34E0000}"/>
    <cellStyle name="Normal 5 4 5 2 3 2" xfId="20174" xr:uid="{00000000-0005-0000-0000-0000C44E0000}"/>
    <cellStyle name="Normal 5 4 5 2 4" xfId="20175" xr:uid="{00000000-0005-0000-0000-0000C54E0000}"/>
    <cellStyle name="Normal 5 4 5 2 4 2" xfId="20176" xr:uid="{00000000-0005-0000-0000-0000C64E0000}"/>
    <cellStyle name="Normal 5 4 5 2 5" xfId="20177" xr:uid="{00000000-0005-0000-0000-0000C74E0000}"/>
    <cellStyle name="Normal 5 4 5 3" xfId="20178" xr:uid="{00000000-0005-0000-0000-0000C84E0000}"/>
    <cellStyle name="Normal 5 4 5 3 2" xfId="20179" xr:uid="{00000000-0005-0000-0000-0000C94E0000}"/>
    <cellStyle name="Normal 5 4 5 3 2 2" xfId="20180" xr:uid="{00000000-0005-0000-0000-0000CA4E0000}"/>
    <cellStyle name="Normal 5 4 5 3 3" xfId="20181" xr:uid="{00000000-0005-0000-0000-0000CB4E0000}"/>
    <cellStyle name="Normal 5 4 5 3 3 2" xfId="20182" xr:uid="{00000000-0005-0000-0000-0000CC4E0000}"/>
    <cellStyle name="Normal 5 4 5 3 4" xfId="20183" xr:uid="{00000000-0005-0000-0000-0000CD4E0000}"/>
    <cellStyle name="Normal 5 4 5 4" xfId="20184" xr:uid="{00000000-0005-0000-0000-0000CE4E0000}"/>
    <cellStyle name="Normal 5 4 5 4 2" xfId="20185" xr:uid="{00000000-0005-0000-0000-0000CF4E0000}"/>
    <cellStyle name="Normal 5 4 5 5" xfId="20186" xr:uid="{00000000-0005-0000-0000-0000D04E0000}"/>
    <cellStyle name="Normal 5 4 5 5 2" xfId="20187" xr:uid="{00000000-0005-0000-0000-0000D14E0000}"/>
    <cellStyle name="Normal 5 4 5 6" xfId="20188" xr:uid="{00000000-0005-0000-0000-0000D24E0000}"/>
    <cellStyle name="Normal 5 4 6" xfId="20189" xr:uid="{00000000-0005-0000-0000-0000D34E0000}"/>
    <cellStyle name="Normal 5 4 6 2" xfId="20190" xr:uid="{00000000-0005-0000-0000-0000D44E0000}"/>
    <cellStyle name="Normal 5 4 6 2 2" xfId="20191" xr:uid="{00000000-0005-0000-0000-0000D54E0000}"/>
    <cellStyle name="Normal 5 4 6 2 2 2" xfId="20192" xr:uid="{00000000-0005-0000-0000-0000D64E0000}"/>
    <cellStyle name="Normal 5 4 6 2 2 2 2" xfId="20193" xr:uid="{00000000-0005-0000-0000-0000D74E0000}"/>
    <cellStyle name="Normal 5 4 6 2 2 3" xfId="20194" xr:uid="{00000000-0005-0000-0000-0000D84E0000}"/>
    <cellStyle name="Normal 5 4 6 2 2 3 2" xfId="20195" xr:uid="{00000000-0005-0000-0000-0000D94E0000}"/>
    <cellStyle name="Normal 5 4 6 2 2 4" xfId="20196" xr:uid="{00000000-0005-0000-0000-0000DA4E0000}"/>
    <cellStyle name="Normal 5 4 6 2 3" xfId="20197" xr:uid="{00000000-0005-0000-0000-0000DB4E0000}"/>
    <cellStyle name="Normal 5 4 6 2 3 2" xfId="20198" xr:uid="{00000000-0005-0000-0000-0000DC4E0000}"/>
    <cellStyle name="Normal 5 4 6 2 4" xfId="20199" xr:uid="{00000000-0005-0000-0000-0000DD4E0000}"/>
    <cellStyle name="Normal 5 4 6 2 4 2" xfId="20200" xr:uid="{00000000-0005-0000-0000-0000DE4E0000}"/>
    <cellStyle name="Normal 5 4 6 2 5" xfId="20201" xr:uid="{00000000-0005-0000-0000-0000DF4E0000}"/>
    <cellStyle name="Normal 5 4 6 3" xfId="20202" xr:uid="{00000000-0005-0000-0000-0000E04E0000}"/>
    <cellStyle name="Normal 5 4 6 3 2" xfId="20203" xr:uid="{00000000-0005-0000-0000-0000E14E0000}"/>
    <cellStyle name="Normal 5 4 6 3 2 2" xfId="20204" xr:uid="{00000000-0005-0000-0000-0000E24E0000}"/>
    <cellStyle name="Normal 5 4 6 3 3" xfId="20205" xr:uid="{00000000-0005-0000-0000-0000E34E0000}"/>
    <cellStyle name="Normal 5 4 6 3 3 2" xfId="20206" xr:uid="{00000000-0005-0000-0000-0000E44E0000}"/>
    <cellStyle name="Normal 5 4 6 3 4" xfId="20207" xr:uid="{00000000-0005-0000-0000-0000E54E0000}"/>
    <cellStyle name="Normal 5 4 6 4" xfId="20208" xr:uid="{00000000-0005-0000-0000-0000E64E0000}"/>
    <cellStyle name="Normal 5 4 6 4 2" xfId="20209" xr:uid="{00000000-0005-0000-0000-0000E74E0000}"/>
    <cellStyle name="Normal 5 4 6 5" xfId="20210" xr:uid="{00000000-0005-0000-0000-0000E84E0000}"/>
    <cellStyle name="Normal 5 4 6 5 2" xfId="20211" xr:uid="{00000000-0005-0000-0000-0000E94E0000}"/>
    <cellStyle name="Normal 5 4 6 6" xfId="20212" xr:uid="{00000000-0005-0000-0000-0000EA4E0000}"/>
    <cellStyle name="Normal 5 4 7" xfId="20213" xr:uid="{00000000-0005-0000-0000-0000EB4E0000}"/>
    <cellStyle name="Normal 5 4 7 2" xfId="20214" xr:uid="{00000000-0005-0000-0000-0000EC4E0000}"/>
    <cellStyle name="Normal 5 4 7 2 2" xfId="20215" xr:uid="{00000000-0005-0000-0000-0000ED4E0000}"/>
    <cellStyle name="Normal 5 4 7 2 2 2" xfId="20216" xr:uid="{00000000-0005-0000-0000-0000EE4E0000}"/>
    <cellStyle name="Normal 5 4 7 2 2 2 2" xfId="20217" xr:uid="{00000000-0005-0000-0000-0000EF4E0000}"/>
    <cellStyle name="Normal 5 4 7 2 2 3" xfId="20218" xr:uid="{00000000-0005-0000-0000-0000F04E0000}"/>
    <cellStyle name="Normal 5 4 7 2 2 3 2" xfId="20219" xr:uid="{00000000-0005-0000-0000-0000F14E0000}"/>
    <cellStyle name="Normal 5 4 7 2 2 4" xfId="20220" xr:uid="{00000000-0005-0000-0000-0000F24E0000}"/>
    <cellStyle name="Normal 5 4 7 2 3" xfId="20221" xr:uid="{00000000-0005-0000-0000-0000F34E0000}"/>
    <cellStyle name="Normal 5 4 7 2 3 2" xfId="20222" xr:uid="{00000000-0005-0000-0000-0000F44E0000}"/>
    <cellStyle name="Normal 5 4 7 2 4" xfId="20223" xr:uid="{00000000-0005-0000-0000-0000F54E0000}"/>
    <cellStyle name="Normal 5 4 7 2 4 2" xfId="20224" xr:uid="{00000000-0005-0000-0000-0000F64E0000}"/>
    <cellStyle name="Normal 5 4 7 2 5" xfId="20225" xr:uid="{00000000-0005-0000-0000-0000F74E0000}"/>
    <cellStyle name="Normal 5 4 7 3" xfId="20226" xr:uid="{00000000-0005-0000-0000-0000F84E0000}"/>
    <cellStyle name="Normal 5 4 7 3 2" xfId="20227" xr:uid="{00000000-0005-0000-0000-0000F94E0000}"/>
    <cellStyle name="Normal 5 4 7 3 2 2" xfId="20228" xr:uid="{00000000-0005-0000-0000-0000FA4E0000}"/>
    <cellStyle name="Normal 5 4 7 3 3" xfId="20229" xr:uid="{00000000-0005-0000-0000-0000FB4E0000}"/>
    <cellStyle name="Normal 5 4 7 3 3 2" xfId="20230" xr:uid="{00000000-0005-0000-0000-0000FC4E0000}"/>
    <cellStyle name="Normal 5 4 7 3 4" xfId="20231" xr:uid="{00000000-0005-0000-0000-0000FD4E0000}"/>
    <cellStyle name="Normal 5 4 7 4" xfId="20232" xr:uid="{00000000-0005-0000-0000-0000FE4E0000}"/>
    <cellStyle name="Normal 5 4 7 4 2" xfId="20233" xr:uid="{00000000-0005-0000-0000-0000FF4E0000}"/>
    <cellStyle name="Normal 5 4 7 5" xfId="20234" xr:uid="{00000000-0005-0000-0000-0000004F0000}"/>
    <cellStyle name="Normal 5 4 7 5 2" xfId="20235" xr:uid="{00000000-0005-0000-0000-0000014F0000}"/>
    <cellStyle name="Normal 5 4 7 6" xfId="20236" xr:uid="{00000000-0005-0000-0000-0000024F0000}"/>
    <cellStyle name="Normal 5 4 8" xfId="20237" xr:uid="{00000000-0005-0000-0000-0000034F0000}"/>
    <cellStyle name="Normal 5 4 8 2" xfId="20238" xr:uid="{00000000-0005-0000-0000-0000044F0000}"/>
    <cellStyle name="Normal 5 4 8 2 2" xfId="20239" xr:uid="{00000000-0005-0000-0000-0000054F0000}"/>
    <cellStyle name="Normal 5 4 8 2 2 2" xfId="20240" xr:uid="{00000000-0005-0000-0000-0000064F0000}"/>
    <cellStyle name="Normal 5 4 8 2 3" xfId="20241" xr:uid="{00000000-0005-0000-0000-0000074F0000}"/>
    <cellStyle name="Normal 5 4 8 2 3 2" xfId="20242" xr:uid="{00000000-0005-0000-0000-0000084F0000}"/>
    <cellStyle name="Normal 5 4 8 2 4" xfId="20243" xr:uid="{00000000-0005-0000-0000-0000094F0000}"/>
    <cellStyle name="Normal 5 4 8 3" xfId="20244" xr:uid="{00000000-0005-0000-0000-00000A4F0000}"/>
    <cellStyle name="Normal 5 4 8 3 2" xfId="20245" xr:uid="{00000000-0005-0000-0000-00000B4F0000}"/>
    <cellStyle name="Normal 5 4 8 4" xfId="20246" xr:uid="{00000000-0005-0000-0000-00000C4F0000}"/>
    <cellStyle name="Normal 5 4 8 4 2" xfId="20247" xr:uid="{00000000-0005-0000-0000-00000D4F0000}"/>
    <cellStyle name="Normal 5 4 8 5" xfId="20248" xr:uid="{00000000-0005-0000-0000-00000E4F0000}"/>
    <cellStyle name="Normal 5 4 9" xfId="20249" xr:uid="{00000000-0005-0000-0000-00000F4F0000}"/>
    <cellStyle name="Normal 5 4 9 2" xfId="20250" xr:uid="{00000000-0005-0000-0000-0000104F0000}"/>
    <cellStyle name="Normal 5 4 9 2 2" xfId="20251" xr:uid="{00000000-0005-0000-0000-0000114F0000}"/>
    <cellStyle name="Normal 5 4 9 3" xfId="20252" xr:uid="{00000000-0005-0000-0000-0000124F0000}"/>
    <cellStyle name="Normal 5 4 9 3 2" xfId="20253" xr:uid="{00000000-0005-0000-0000-0000134F0000}"/>
    <cellStyle name="Normal 5 4 9 4" xfId="20254" xr:uid="{00000000-0005-0000-0000-0000144F0000}"/>
    <cellStyle name="Normal 5 5" xfId="20255" xr:uid="{00000000-0005-0000-0000-0000154F0000}"/>
    <cellStyle name="Normal 5 5 10" xfId="20256" xr:uid="{00000000-0005-0000-0000-0000164F0000}"/>
    <cellStyle name="Normal 5 5 10 2" xfId="20257" xr:uid="{00000000-0005-0000-0000-0000174F0000}"/>
    <cellStyle name="Normal 5 5 11" xfId="20258" xr:uid="{00000000-0005-0000-0000-0000184F0000}"/>
    <cellStyle name="Normal 5 5 11 2" xfId="20259" xr:uid="{00000000-0005-0000-0000-0000194F0000}"/>
    <cellStyle name="Normal 5 5 12" xfId="20260" xr:uid="{00000000-0005-0000-0000-00001A4F0000}"/>
    <cellStyle name="Normal 5 5 2" xfId="20261" xr:uid="{00000000-0005-0000-0000-00001B4F0000}"/>
    <cellStyle name="Normal 5 5 2 2" xfId="20262" xr:uid="{00000000-0005-0000-0000-00001C4F0000}"/>
    <cellStyle name="Normal 5 5 2 2 2" xfId="20263" xr:uid="{00000000-0005-0000-0000-00001D4F0000}"/>
    <cellStyle name="Normal 5 5 2 2 2 2" xfId="20264" xr:uid="{00000000-0005-0000-0000-00001E4F0000}"/>
    <cellStyle name="Normal 5 5 2 2 2 2 2" xfId="20265" xr:uid="{00000000-0005-0000-0000-00001F4F0000}"/>
    <cellStyle name="Normal 5 5 2 2 2 3" xfId="20266" xr:uid="{00000000-0005-0000-0000-0000204F0000}"/>
    <cellStyle name="Normal 5 5 2 2 2 3 2" xfId="20267" xr:uid="{00000000-0005-0000-0000-0000214F0000}"/>
    <cellStyle name="Normal 5 5 2 2 2 4" xfId="20268" xr:uid="{00000000-0005-0000-0000-0000224F0000}"/>
    <cellStyle name="Normal 5 5 2 2 3" xfId="20269" xr:uid="{00000000-0005-0000-0000-0000234F0000}"/>
    <cellStyle name="Normal 5 5 2 2 3 2" xfId="20270" xr:uid="{00000000-0005-0000-0000-0000244F0000}"/>
    <cellStyle name="Normal 5 5 2 2 4" xfId="20271" xr:uid="{00000000-0005-0000-0000-0000254F0000}"/>
    <cellStyle name="Normal 5 5 2 2 4 2" xfId="20272" xr:uid="{00000000-0005-0000-0000-0000264F0000}"/>
    <cellStyle name="Normal 5 5 2 2 5" xfId="20273" xr:uid="{00000000-0005-0000-0000-0000274F0000}"/>
    <cellStyle name="Normal 5 5 2 3" xfId="20274" xr:uid="{00000000-0005-0000-0000-0000284F0000}"/>
    <cellStyle name="Normal 5 5 2 3 2" xfId="20275" xr:uid="{00000000-0005-0000-0000-0000294F0000}"/>
    <cellStyle name="Normal 5 5 2 3 2 2" xfId="20276" xr:uid="{00000000-0005-0000-0000-00002A4F0000}"/>
    <cellStyle name="Normal 5 5 2 3 3" xfId="20277" xr:uid="{00000000-0005-0000-0000-00002B4F0000}"/>
    <cellStyle name="Normal 5 5 2 3 3 2" xfId="20278" xr:uid="{00000000-0005-0000-0000-00002C4F0000}"/>
    <cellStyle name="Normal 5 5 2 3 4" xfId="20279" xr:uid="{00000000-0005-0000-0000-00002D4F0000}"/>
    <cellStyle name="Normal 5 5 2 4" xfId="20280" xr:uid="{00000000-0005-0000-0000-00002E4F0000}"/>
    <cellStyle name="Normal 5 5 2 4 2" xfId="20281" xr:uid="{00000000-0005-0000-0000-00002F4F0000}"/>
    <cellStyle name="Normal 5 5 2 5" xfId="20282" xr:uid="{00000000-0005-0000-0000-0000304F0000}"/>
    <cellStyle name="Normal 5 5 2 5 2" xfId="20283" xr:uid="{00000000-0005-0000-0000-0000314F0000}"/>
    <cellStyle name="Normal 5 5 2 6" xfId="20284" xr:uid="{00000000-0005-0000-0000-0000324F0000}"/>
    <cellStyle name="Normal 5 5 3" xfId="20285" xr:uid="{00000000-0005-0000-0000-0000334F0000}"/>
    <cellStyle name="Normal 5 5 3 2" xfId="20286" xr:uid="{00000000-0005-0000-0000-0000344F0000}"/>
    <cellStyle name="Normal 5 5 3 2 2" xfId="20287" xr:uid="{00000000-0005-0000-0000-0000354F0000}"/>
    <cellStyle name="Normal 5 5 3 2 2 2" xfId="20288" xr:uid="{00000000-0005-0000-0000-0000364F0000}"/>
    <cellStyle name="Normal 5 5 3 2 2 2 2" xfId="20289" xr:uid="{00000000-0005-0000-0000-0000374F0000}"/>
    <cellStyle name="Normal 5 5 3 2 2 3" xfId="20290" xr:uid="{00000000-0005-0000-0000-0000384F0000}"/>
    <cellStyle name="Normal 5 5 3 2 2 3 2" xfId="20291" xr:uid="{00000000-0005-0000-0000-0000394F0000}"/>
    <cellStyle name="Normal 5 5 3 2 2 4" xfId="20292" xr:uid="{00000000-0005-0000-0000-00003A4F0000}"/>
    <cellStyle name="Normal 5 5 3 2 3" xfId="20293" xr:uid="{00000000-0005-0000-0000-00003B4F0000}"/>
    <cellStyle name="Normal 5 5 3 2 3 2" xfId="20294" xr:uid="{00000000-0005-0000-0000-00003C4F0000}"/>
    <cellStyle name="Normal 5 5 3 2 4" xfId="20295" xr:uid="{00000000-0005-0000-0000-00003D4F0000}"/>
    <cellStyle name="Normal 5 5 3 2 4 2" xfId="20296" xr:uid="{00000000-0005-0000-0000-00003E4F0000}"/>
    <cellStyle name="Normal 5 5 3 2 5" xfId="20297" xr:uid="{00000000-0005-0000-0000-00003F4F0000}"/>
    <cellStyle name="Normal 5 5 3 3" xfId="20298" xr:uid="{00000000-0005-0000-0000-0000404F0000}"/>
    <cellStyle name="Normal 5 5 3 3 2" xfId="20299" xr:uid="{00000000-0005-0000-0000-0000414F0000}"/>
    <cellStyle name="Normal 5 5 3 3 2 2" xfId="20300" xr:uid="{00000000-0005-0000-0000-0000424F0000}"/>
    <cellStyle name="Normal 5 5 3 3 3" xfId="20301" xr:uid="{00000000-0005-0000-0000-0000434F0000}"/>
    <cellStyle name="Normal 5 5 3 3 3 2" xfId="20302" xr:uid="{00000000-0005-0000-0000-0000444F0000}"/>
    <cellStyle name="Normal 5 5 3 3 4" xfId="20303" xr:uid="{00000000-0005-0000-0000-0000454F0000}"/>
    <cellStyle name="Normal 5 5 3 4" xfId="20304" xr:uid="{00000000-0005-0000-0000-0000464F0000}"/>
    <cellStyle name="Normal 5 5 3 4 2" xfId="20305" xr:uid="{00000000-0005-0000-0000-0000474F0000}"/>
    <cellStyle name="Normal 5 5 3 5" xfId="20306" xr:uid="{00000000-0005-0000-0000-0000484F0000}"/>
    <cellStyle name="Normal 5 5 3 5 2" xfId="20307" xr:uid="{00000000-0005-0000-0000-0000494F0000}"/>
    <cellStyle name="Normal 5 5 3 6" xfId="20308" xr:uid="{00000000-0005-0000-0000-00004A4F0000}"/>
    <cellStyle name="Normal 5 5 4" xfId="20309" xr:uid="{00000000-0005-0000-0000-00004B4F0000}"/>
    <cellStyle name="Normal 5 5 4 2" xfId="20310" xr:uid="{00000000-0005-0000-0000-00004C4F0000}"/>
    <cellStyle name="Normal 5 5 4 2 2" xfId="20311" xr:uid="{00000000-0005-0000-0000-00004D4F0000}"/>
    <cellStyle name="Normal 5 5 4 2 2 2" xfId="20312" xr:uid="{00000000-0005-0000-0000-00004E4F0000}"/>
    <cellStyle name="Normal 5 5 4 2 2 2 2" xfId="20313" xr:uid="{00000000-0005-0000-0000-00004F4F0000}"/>
    <cellStyle name="Normal 5 5 4 2 2 3" xfId="20314" xr:uid="{00000000-0005-0000-0000-0000504F0000}"/>
    <cellStyle name="Normal 5 5 4 2 2 3 2" xfId="20315" xr:uid="{00000000-0005-0000-0000-0000514F0000}"/>
    <cellStyle name="Normal 5 5 4 2 2 4" xfId="20316" xr:uid="{00000000-0005-0000-0000-0000524F0000}"/>
    <cellStyle name="Normal 5 5 4 2 3" xfId="20317" xr:uid="{00000000-0005-0000-0000-0000534F0000}"/>
    <cellStyle name="Normal 5 5 4 2 3 2" xfId="20318" xr:uid="{00000000-0005-0000-0000-0000544F0000}"/>
    <cellStyle name="Normal 5 5 4 2 4" xfId="20319" xr:uid="{00000000-0005-0000-0000-0000554F0000}"/>
    <cellStyle name="Normal 5 5 4 2 4 2" xfId="20320" xr:uid="{00000000-0005-0000-0000-0000564F0000}"/>
    <cellStyle name="Normal 5 5 4 2 5" xfId="20321" xr:uid="{00000000-0005-0000-0000-0000574F0000}"/>
    <cellStyle name="Normal 5 5 4 3" xfId="20322" xr:uid="{00000000-0005-0000-0000-0000584F0000}"/>
    <cellStyle name="Normal 5 5 4 3 2" xfId="20323" xr:uid="{00000000-0005-0000-0000-0000594F0000}"/>
    <cellStyle name="Normal 5 5 4 3 2 2" xfId="20324" xr:uid="{00000000-0005-0000-0000-00005A4F0000}"/>
    <cellStyle name="Normal 5 5 4 3 3" xfId="20325" xr:uid="{00000000-0005-0000-0000-00005B4F0000}"/>
    <cellStyle name="Normal 5 5 4 3 3 2" xfId="20326" xr:uid="{00000000-0005-0000-0000-00005C4F0000}"/>
    <cellStyle name="Normal 5 5 4 3 4" xfId="20327" xr:uid="{00000000-0005-0000-0000-00005D4F0000}"/>
    <cellStyle name="Normal 5 5 4 4" xfId="20328" xr:uid="{00000000-0005-0000-0000-00005E4F0000}"/>
    <cellStyle name="Normal 5 5 4 4 2" xfId="20329" xr:uid="{00000000-0005-0000-0000-00005F4F0000}"/>
    <cellStyle name="Normal 5 5 4 5" xfId="20330" xr:uid="{00000000-0005-0000-0000-0000604F0000}"/>
    <cellStyle name="Normal 5 5 4 5 2" xfId="20331" xr:uid="{00000000-0005-0000-0000-0000614F0000}"/>
    <cellStyle name="Normal 5 5 4 6" xfId="20332" xr:uid="{00000000-0005-0000-0000-0000624F0000}"/>
    <cellStyle name="Normal 5 5 5" xfId="20333" xr:uid="{00000000-0005-0000-0000-0000634F0000}"/>
    <cellStyle name="Normal 5 5 5 2" xfId="20334" xr:uid="{00000000-0005-0000-0000-0000644F0000}"/>
    <cellStyle name="Normal 5 5 5 2 2" xfId="20335" xr:uid="{00000000-0005-0000-0000-0000654F0000}"/>
    <cellStyle name="Normal 5 5 5 2 2 2" xfId="20336" xr:uid="{00000000-0005-0000-0000-0000664F0000}"/>
    <cellStyle name="Normal 5 5 5 2 2 2 2" xfId="20337" xr:uid="{00000000-0005-0000-0000-0000674F0000}"/>
    <cellStyle name="Normal 5 5 5 2 2 3" xfId="20338" xr:uid="{00000000-0005-0000-0000-0000684F0000}"/>
    <cellStyle name="Normal 5 5 5 2 2 3 2" xfId="20339" xr:uid="{00000000-0005-0000-0000-0000694F0000}"/>
    <cellStyle name="Normal 5 5 5 2 2 4" xfId="20340" xr:uid="{00000000-0005-0000-0000-00006A4F0000}"/>
    <cellStyle name="Normal 5 5 5 2 3" xfId="20341" xr:uid="{00000000-0005-0000-0000-00006B4F0000}"/>
    <cellStyle name="Normal 5 5 5 2 3 2" xfId="20342" xr:uid="{00000000-0005-0000-0000-00006C4F0000}"/>
    <cellStyle name="Normal 5 5 5 2 4" xfId="20343" xr:uid="{00000000-0005-0000-0000-00006D4F0000}"/>
    <cellStyle name="Normal 5 5 5 2 4 2" xfId="20344" xr:uid="{00000000-0005-0000-0000-00006E4F0000}"/>
    <cellStyle name="Normal 5 5 5 2 5" xfId="20345" xr:uid="{00000000-0005-0000-0000-00006F4F0000}"/>
    <cellStyle name="Normal 5 5 5 3" xfId="20346" xr:uid="{00000000-0005-0000-0000-0000704F0000}"/>
    <cellStyle name="Normal 5 5 5 3 2" xfId="20347" xr:uid="{00000000-0005-0000-0000-0000714F0000}"/>
    <cellStyle name="Normal 5 5 5 3 2 2" xfId="20348" xr:uid="{00000000-0005-0000-0000-0000724F0000}"/>
    <cellStyle name="Normal 5 5 5 3 3" xfId="20349" xr:uid="{00000000-0005-0000-0000-0000734F0000}"/>
    <cellStyle name="Normal 5 5 5 3 3 2" xfId="20350" xr:uid="{00000000-0005-0000-0000-0000744F0000}"/>
    <cellStyle name="Normal 5 5 5 3 4" xfId="20351" xr:uid="{00000000-0005-0000-0000-0000754F0000}"/>
    <cellStyle name="Normal 5 5 5 4" xfId="20352" xr:uid="{00000000-0005-0000-0000-0000764F0000}"/>
    <cellStyle name="Normal 5 5 5 4 2" xfId="20353" xr:uid="{00000000-0005-0000-0000-0000774F0000}"/>
    <cellStyle name="Normal 5 5 5 5" xfId="20354" xr:uid="{00000000-0005-0000-0000-0000784F0000}"/>
    <cellStyle name="Normal 5 5 5 5 2" xfId="20355" xr:uid="{00000000-0005-0000-0000-0000794F0000}"/>
    <cellStyle name="Normal 5 5 5 6" xfId="20356" xr:uid="{00000000-0005-0000-0000-00007A4F0000}"/>
    <cellStyle name="Normal 5 5 6" xfId="20357" xr:uid="{00000000-0005-0000-0000-00007B4F0000}"/>
    <cellStyle name="Normal 5 5 6 2" xfId="20358" xr:uid="{00000000-0005-0000-0000-00007C4F0000}"/>
    <cellStyle name="Normal 5 5 6 2 2" xfId="20359" xr:uid="{00000000-0005-0000-0000-00007D4F0000}"/>
    <cellStyle name="Normal 5 5 6 2 2 2" xfId="20360" xr:uid="{00000000-0005-0000-0000-00007E4F0000}"/>
    <cellStyle name="Normal 5 5 6 2 2 2 2" xfId="20361" xr:uid="{00000000-0005-0000-0000-00007F4F0000}"/>
    <cellStyle name="Normal 5 5 6 2 2 3" xfId="20362" xr:uid="{00000000-0005-0000-0000-0000804F0000}"/>
    <cellStyle name="Normal 5 5 6 2 2 3 2" xfId="20363" xr:uid="{00000000-0005-0000-0000-0000814F0000}"/>
    <cellStyle name="Normal 5 5 6 2 2 4" xfId="20364" xr:uid="{00000000-0005-0000-0000-0000824F0000}"/>
    <cellStyle name="Normal 5 5 6 2 3" xfId="20365" xr:uid="{00000000-0005-0000-0000-0000834F0000}"/>
    <cellStyle name="Normal 5 5 6 2 3 2" xfId="20366" xr:uid="{00000000-0005-0000-0000-0000844F0000}"/>
    <cellStyle name="Normal 5 5 6 2 4" xfId="20367" xr:uid="{00000000-0005-0000-0000-0000854F0000}"/>
    <cellStyle name="Normal 5 5 6 2 4 2" xfId="20368" xr:uid="{00000000-0005-0000-0000-0000864F0000}"/>
    <cellStyle name="Normal 5 5 6 2 5" xfId="20369" xr:uid="{00000000-0005-0000-0000-0000874F0000}"/>
    <cellStyle name="Normal 5 5 6 3" xfId="20370" xr:uid="{00000000-0005-0000-0000-0000884F0000}"/>
    <cellStyle name="Normal 5 5 6 3 2" xfId="20371" xr:uid="{00000000-0005-0000-0000-0000894F0000}"/>
    <cellStyle name="Normal 5 5 6 3 2 2" xfId="20372" xr:uid="{00000000-0005-0000-0000-00008A4F0000}"/>
    <cellStyle name="Normal 5 5 6 3 3" xfId="20373" xr:uid="{00000000-0005-0000-0000-00008B4F0000}"/>
    <cellStyle name="Normal 5 5 6 3 3 2" xfId="20374" xr:uid="{00000000-0005-0000-0000-00008C4F0000}"/>
    <cellStyle name="Normal 5 5 6 3 4" xfId="20375" xr:uid="{00000000-0005-0000-0000-00008D4F0000}"/>
    <cellStyle name="Normal 5 5 6 4" xfId="20376" xr:uid="{00000000-0005-0000-0000-00008E4F0000}"/>
    <cellStyle name="Normal 5 5 6 4 2" xfId="20377" xr:uid="{00000000-0005-0000-0000-00008F4F0000}"/>
    <cellStyle name="Normal 5 5 6 5" xfId="20378" xr:uid="{00000000-0005-0000-0000-0000904F0000}"/>
    <cellStyle name="Normal 5 5 6 5 2" xfId="20379" xr:uid="{00000000-0005-0000-0000-0000914F0000}"/>
    <cellStyle name="Normal 5 5 6 6" xfId="20380" xr:uid="{00000000-0005-0000-0000-0000924F0000}"/>
    <cellStyle name="Normal 5 5 7" xfId="20381" xr:uid="{00000000-0005-0000-0000-0000934F0000}"/>
    <cellStyle name="Normal 5 5 7 2" xfId="20382" xr:uid="{00000000-0005-0000-0000-0000944F0000}"/>
    <cellStyle name="Normal 5 5 7 2 2" xfId="20383" xr:uid="{00000000-0005-0000-0000-0000954F0000}"/>
    <cellStyle name="Normal 5 5 7 2 2 2" xfId="20384" xr:uid="{00000000-0005-0000-0000-0000964F0000}"/>
    <cellStyle name="Normal 5 5 7 2 3" xfId="20385" xr:uid="{00000000-0005-0000-0000-0000974F0000}"/>
    <cellStyle name="Normal 5 5 7 2 3 2" xfId="20386" xr:uid="{00000000-0005-0000-0000-0000984F0000}"/>
    <cellStyle name="Normal 5 5 7 2 4" xfId="20387" xr:uid="{00000000-0005-0000-0000-0000994F0000}"/>
    <cellStyle name="Normal 5 5 7 3" xfId="20388" xr:uid="{00000000-0005-0000-0000-00009A4F0000}"/>
    <cellStyle name="Normal 5 5 7 3 2" xfId="20389" xr:uid="{00000000-0005-0000-0000-00009B4F0000}"/>
    <cellStyle name="Normal 5 5 7 4" xfId="20390" xr:uid="{00000000-0005-0000-0000-00009C4F0000}"/>
    <cellStyle name="Normal 5 5 7 4 2" xfId="20391" xr:uid="{00000000-0005-0000-0000-00009D4F0000}"/>
    <cellStyle name="Normal 5 5 7 5" xfId="20392" xr:uid="{00000000-0005-0000-0000-00009E4F0000}"/>
    <cellStyle name="Normal 5 5 8" xfId="20393" xr:uid="{00000000-0005-0000-0000-00009F4F0000}"/>
    <cellStyle name="Normal 5 5 8 2" xfId="20394" xr:uid="{00000000-0005-0000-0000-0000A04F0000}"/>
    <cellStyle name="Normal 5 5 8 2 2" xfId="20395" xr:uid="{00000000-0005-0000-0000-0000A14F0000}"/>
    <cellStyle name="Normal 5 5 8 3" xfId="20396" xr:uid="{00000000-0005-0000-0000-0000A24F0000}"/>
    <cellStyle name="Normal 5 5 8 3 2" xfId="20397" xr:uid="{00000000-0005-0000-0000-0000A34F0000}"/>
    <cellStyle name="Normal 5 5 8 4" xfId="20398" xr:uid="{00000000-0005-0000-0000-0000A44F0000}"/>
    <cellStyle name="Normal 5 5 9" xfId="20399" xr:uid="{00000000-0005-0000-0000-0000A54F0000}"/>
    <cellStyle name="Normal 5 5 9 2" xfId="20400" xr:uid="{00000000-0005-0000-0000-0000A64F0000}"/>
    <cellStyle name="Normal 5 5 9 2 2" xfId="20401" xr:uid="{00000000-0005-0000-0000-0000A74F0000}"/>
    <cellStyle name="Normal 5 5 9 3" xfId="20402" xr:uid="{00000000-0005-0000-0000-0000A84F0000}"/>
    <cellStyle name="Normal 5 5 9 3 2" xfId="20403" xr:uid="{00000000-0005-0000-0000-0000A94F0000}"/>
    <cellStyle name="Normal 5 5 9 4" xfId="20404" xr:uid="{00000000-0005-0000-0000-0000AA4F0000}"/>
    <cellStyle name="Normal 5 6" xfId="20405" xr:uid="{00000000-0005-0000-0000-0000AB4F0000}"/>
    <cellStyle name="Normal 5 6 2" xfId="20406" xr:uid="{00000000-0005-0000-0000-0000AC4F0000}"/>
    <cellStyle name="Normal 5 6 2 2" xfId="20407" xr:uid="{00000000-0005-0000-0000-0000AD4F0000}"/>
    <cellStyle name="Normal 5 6 2 2 2" xfId="20408" xr:uid="{00000000-0005-0000-0000-0000AE4F0000}"/>
    <cellStyle name="Normal 5 6 2 2 2 2" xfId="20409" xr:uid="{00000000-0005-0000-0000-0000AF4F0000}"/>
    <cellStyle name="Normal 5 6 2 2 3" xfId="20410" xr:uid="{00000000-0005-0000-0000-0000B04F0000}"/>
    <cellStyle name="Normal 5 6 2 2 3 2" xfId="20411" xr:uid="{00000000-0005-0000-0000-0000B14F0000}"/>
    <cellStyle name="Normal 5 6 2 2 4" xfId="20412" xr:uid="{00000000-0005-0000-0000-0000B24F0000}"/>
    <cellStyle name="Normal 5 6 2 3" xfId="20413" xr:uid="{00000000-0005-0000-0000-0000B34F0000}"/>
    <cellStyle name="Normal 5 6 2 3 2" xfId="20414" xr:uid="{00000000-0005-0000-0000-0000B44F0000}"/>
    <cellStyle name="Normal 5 6 2 4" xfId="20415" xr:uid="{00000000-0005-0000-0000-0000B54F0000}"/>
    <cellStyle name="Normal 5 6 2 4 2" xfId="20416" xr:uid="{00000000-0005-0000-0000-0000B64F0000}"/>
    <cellStyle name="Normal 5 6 2 5" xfId="20417" xr:uid="{00000000-0005-0000-0000-0000B74F0000}"/>
    <cellStyle name="Normal 5 6 3" xfId="20418" xr:uid="{00000000-0005-0000-0000-0000B84F0000}"/>
    <cellStyle name="Normal 5 6 3 2" xfId="20419" xr:uid="{00000000-0005-0000-0000-0000B94F0000}"/>
    <cellStyle name="Normal 5 6 3 2 2" xfId="20420" xr:uid="{00000000-0005-0000-0000-0000BA4F0000}"/>
    <cellStyle name="Normal 5 6 3 3" xfId="20421" xr:uid="{00000000-0005-0000-0000-0000BB4F0000}"/>
    <cellStyle name="Normal 5 6 3 3 2" xfId="20422" xr:uid="{00000000-0005-0000-0000-0000BC4F0000}"/>
    <cellStyle name="Normal 5 6 3 4" xfId="20423" xr:uid="{00000000-0005-0000-0000-0000BD4F0000}"/>
    <cellStyle name="Normal 5 6 4" xfId="20424" xr:uid="{00000000-0005-0000-0000-0000BE4F0000}"/>
    <cellStyle name="Normal 5 6 4 2" xfId="20425" xr:uid="{00000000-0005-0000-0000-0000BF4F0000}"/>
    <cellStyle name="Normal 5 6 5" xfId="20426" xr:uid="{00000000-0005-0000-0000-0000C04F0000}"/>
    <cellStyle name="Normal 5 6 5 2" xfId="20427" xr:uid="{00000000-0005-0000-0000-0000C14F0000}"/>
    <cellStyle name="Normal 5 6 6" xfId="20428" xr:uid="{00000000-0005-0000-0000-0000C24F0000}"/>
    <cellStyle name="Normal 5 7" xfId="20429" xr:uid="{00000000-0005-0000-0000-0000C34F0000}"/>
    <cellStyle name="Normal 5 7 2" xfId="20430" xr:uid="{00000000-0005-0000-0000-0000C44F0000}"/>
    <cellStyle name="Normal 5 7 2 2" xfId="20431" xr:uid="{00000000-0005-0000-0000-0000C54F0000}"/>
    <cellStyle name="Normal 5 7 2 2 2" xfId="20432" xr:uid="{00000000-0005-0000-0000-0000C64F0000}"/>
    <cellStyle name="Normal 5 7 2 2 2 2" xfId="20433" xr:uid="{00000000-0005-0000-0000-0000C74F0000}"/>
    <cellStyle name="Normal 5 7 2 2 3" xfId="20434" xr:uid="{00000000-0005-0000-0000-0000C84F0000}"/>
    <cellStyle name="Normal 5 7 2 2 3 2" xfId="20435" xr:uid="{00000000-0005-0000-0000-0000C94F0000}"/>
    <cellStyle name="Normal 5 7 2 2 4" xfId="20436" xr:uid="{00000000-0005-0000-0000-0000CA4F0000}"/>
    <cellStyle name="Normal 5 7 2 3" xfId="20437" xr:uid="{00000000-0005-0000-0000-0000CB4F0000}"/>
    <cellStyle name="Normal 5 7 2 3 2" xfId="20438" xr:uid="{00000000-0005-0000-0000-0000CC4F0000}"/>
    <cellStyle name="Normal 5 7 2 4" xfId="20439" xr:uid="{00000000-0005-0000-0000-0000CD4F0000}"/>
    <cellStyle name="Normal 5 7 2 4 2" xfId="20440" xr:uid="{00000000-0005-0000-0000-0000CE4F0000}"/>
    <cellStyle name="Normal 5 7 2 5" xfId="20441" xr:uid="{00000000-0005-0000-0000-0000CF4F0000}"/>
    <cellStyle name="Normal 5 7 3" xfId="20442" xr:uid="{00000000-0005-0000-0000-0000D04F0000}"/>
    <cellStyle name="Normal 5 7 3 2" xfId="20443" xr:uid="{00000000-0005-0000-0000-0000D14F0000}"/>
    <cellStyle name="Normal 5 7 3 2 2" xfId="20444" xr:uid="{00000000-0005-0000-0000-0000D24F0000}"/>
    <cellStyle name="Normal 5 7 3 3" xfId="20445" xr:uid="{00000000-0005-0000-0000-0000D34F0000}"/>
    <cellStyle name="Normal 5 7 3 3 2" xfId="20446" xr:uid="{00000000-0005-0000-0000-0000D44F0000}"/>
    <cellStyle name="Normal 5 7 3 4" xfId="20447" xr:uid="{00000000-0005-0000-0000-0000D54F0000}"/>
    <cellStyle name="Normal 5 7 4" xfId="20448" xr:uid="{00000000-0005-0000-0000-0000D64F0000}"/>
    <cellStyle name="Normal 5 7 4 2" xfId="20449" xr:uid="{00000000-0005-0000-0000-0000D74F0000}"/>
    <cellStyle name="Normal 5 7 5" xfId="20450" xr:uid="{00000000-0005-0000-0000-0000D84F0000}"/>
    <cellStyle name="Normal 5 7 5 2" xfId="20451" xr:uid="{00000000-0005-0000-0000-0000D94F0000}"/>
    <cellStyle name="Normal 5 7 6" xfId="20452" xr:uid="{00000000-0005-0000-0000-0000DA4F0000}"/>
    <cellStyle name="Normal 5 8" xfId="20453" xr:uid="{00000000-0005-0000-0000-0000DB4F0000}"/>
    <cellStyle name="Normal 5 8 2" xfId="20454" xr:uid="{00000000-0005-0000-0000-0000DC4F0000}"/>
    <cellStyle name="Normal 5 8 2 2" xfId="20455" xr:uid="{00000000-0005-0000-0000-0000DD4F0000}"/>
    <cellStyle name="Normal 5 8 2 2 2" xfId="20456" xr:uid="{00000000-0005-0000-0000-0000DE4F0000}"/>
    <cellStyle name="Normal 5 8 2 2 2 2" xfId="20457" xr:uid="{00000000-0005-0000-0000-0000DF4F0000}"/>
    <cellStyle name="Normal 5 8 2 2 3" xfId="20458" xr:uid="{00000000-0005-0000-0000-0000E04F0000}"/>
    <cellStyle name="Normal 5 8 2 2 3 2" xfId="20459" xr:uid="{00000000-0005-0000-0000-0000E14F0000}"/>
    <cellStyle name="Normal 5 8 2 2 4" xfId="20460" xr:uid="{00000000-0005-0000-0000-0000E24F0000}"/>
    <cellStyle name="Normal 5 8 2 3" xfId="20461" xr:uid="{00000000-0005-0000-0000-0000E34F0000}"/>
    <cellStyle name="Normal 5 8 2 3 2" xfId="20462" xr:uid="{00000000-0005-0000-0000-0000E44F0000}"/>
    <cellStyle name="Normal 5 8 2 4" xfId="20463" xr:uid="{00000000-0005-0000-0000-0000E54F0000}"/>
    <cellStyle name="Normal 5 8 2 4 2" xfId="20464" xr:uid="{00000000-0005-0000-0000-0000E64F0000}"/>
    <cellStyle name="Normal 5 8 2 5" xfId="20465" xr:uid="{00000000-0005-0000-0000-0000E74F0000}"/>
    <cellStyle name="Normal 5 8 3" xfId="20466" xr:uid="{00000000-0005-0000-0000-0000E84F0000}"/>
    <cellStyle name="Normal 5 8 3 2" xfId="20467" xr:uid="{00000000-0005-0000-0000-0000E94F0000}"/>
    <cellStyle name="Normal 5 8 3 2 2" xfId="20468" xr:uid="{00000000-0005-0000-0000-0000EA4F0000}"/>
    <cellStyle name="Normal 5 8 3 3" xfId="20469" xr:uid="{00000000-0005-0000-0000-0000EB4F0000}"/>
    <cellStyle name="Normal 5 8 3 3 2" xfId="20470" xr:uid="{00000000-0005-0000-0000-0000EC4F0000}"/>
    <cellStyle name="Normal 5 8 3 4" xfId="20471" xr:uid="{00000000-0005-0000-0000-0000ED4F0000}"/>
    <cellStyle name="Normal 5 8 4" xfId="20472" xr:uid="{00000000-0005-0000-0000-0000EE4F0000}"/>
    <cellStyle name="Normal 5 8 4 2" xfId="20473" xr:uid="{00000000-0005-0000-0000-0000EF4F0000}"/>
    <cellStyle name="Normal 5 8 5" xfId="20474" xr:uid="{00000000-0005-0000-0000-0000F04F0000}"/>
    <cellStyle name="Normal 5 8 5 2" xfId="20475" xr:uid="{00000000-0005-0000-0000-0000F14F0000}"/>
    <cellStyle name="Normal 5 8 6" xfId="20476" xr:uid="{00000000-0005-0000-0000-0000F24F0000}"/>
    <cellStyle name="Normal 5 9" xfId="20477" xr:uid="{00000000-0005-0000-0000-0000F34F0000}"/>
    <cellStyle name="Normal 5 9 2" xfId="20478" xr:uid="{00000000-0005-0000-0000-0000F44F0000}"/>
    <cellStyle name="Normal 5 9 2 2" xfId="20479" xr:uid="{00000000-0005-0000-0000-0000F54F0000}"/>
    <cellStyle name="Normal 5 9 2 2 2" xfId="20480" xr:uid="{00000000-0005-0000-0000-0000F64F0000}"/>
    <cellStyle name="Normal 5 9 2 2 2 2" xfId="20481" xr:uid="{00000000-0005-0000-0000-0000F74F0000}"/>
    <cellStyle name="Normal 5 9 2 2 3" xfId="20482" xr:uid="{00000000-0005-0000-0000-0000F84F0000}"/>
    <cellStyle name="Normal 5 9 2 2 3 2" xfId="20483" xr:uid="{00000000-0005-0000-0000-0000F94F0000}"/>
    <cellStyle name="Normal 5 9 2 2 4" xfId="20484" xr:uid="{00000000-0005-0000-0000-0000FA4F0000}"/>
    <cellStyle name="Normal 5 9 2 3" xfId="20485" xr:uid="{00000000-0005-0000-0000-0000FB4F0000}"/>
    <cellStyle name="Normal 5 9 2 3 2" xfId="20486" xr:uid="{00000000-0005-0000-0000-0000FC4F0000}"/>
    <cellStyle name="Normal 5 9 2 4" xfId="20487" xr:uid="{00000000-0005-0000-0000-0000FD4F0000}"/>
    <cellStyle name="Normal 5 9 2 4 2" xfId="20488" xr:uid="{00000000-0005-0000-0000-0000FE4F0000}"/>
    <cellStyle name="Normal 5 9 2 5" xfId="20489" xr:uid="{00000000-0005-0000-0000-0000FF4F0000}"/>
    <cellStyle name="Normal 5 9 3" xfId="20490" xr:uid="{00000000-0005-0000-0000-000000500000}"/>
    <cellStyle name="Normal 5 9 3 2" xfId="20491" xr:uid="{00000000-0005-0000-0000-000001500000}"/>
    <cellStyle name="Normal 5 9 3 2 2" xfId="20492" xr:uid="{00000000-0005-0000-0000-000002500000}"/>
    <cellStyle name="Normal 5 9 3 3" xfId="20493" xr:uid="{00000000-0005-0000-0000-000003500000}"/>
    <cellStyle name="Normal 5 9 3 3 2" xfId="20494" xr:uid="{00000000-0005-0000-0000-000004500000}"/>
    <cellStyle name="Normal 5 9 3 4" xfId="20495" xr:uid="{00000000-0005-0000-0000-000005500000}"/>
    <cellStyle name="Normal 5 9 4" xfId="20496" xr:uid="{00000000-0005-0000-0000-000006500000}"/>
    <cellStyle name="Normal 5 9 4 2" xfId="20497" xr:uid="{00000000-0005-0000-0000-000007500000}"/>
    <cellStyle name="Normal 5 9 5" xfId="20498" xr:uid="{00000000-0005-0000-0000-000008500000}"/>
    <cellStyle name="Normal 5 9 5 2" xfId="20499" xr:uid="{00000000-0005-0000-0000-000009500000}"/>
    <cellStyle name="Normal 5 9 6" xfId="20500" xr:uid="{00000000-0005-0000-0000-00000A500000}"/>
    <cellStyle name="Normal 5_wimax" xfId="20501" xr:uid="{00000000-0005-0000-0000-00000B500000}"/>
    <cellStyle name="Normal 50" xfId="20502" xr:uid="{00000000-0005-0000-0000-00000C500000}"/>
    <cellStyle name="Normal 50 2" xfId="20503" xr:uid="{00000000-0005-0000-0000-00000D500000}"/>
    <cellStyle name="Normal 51" xfId="20504" xr:uid="{00000000-0005-0000-0000-00000E500000}"/>
    <cellStyle name="Normal 51 2" xfId="20505" xr:uid="{00000000-0005-0000-0000-00000F500000}"/>
    <cellStyle name="Normal 52" xfId="20506" xr:uid="{00000000-0005-0000-0000-000010500000}"/>
    <cellStyle name="Normal 52 2" xfId="20507" xr:uid="{00000000-0005-0000-0000-000011500000}"/>
    <cellStyle name="Normal 53" xfId="20508" xr:uid="{00000000-0005-0000-0000-000012500000}"/>
    <cellStyle name="Normal 53 2" xfId="20509" xr:uid="{00000000-0005-0000-0000-000013500000}"/>
    <cellStyle name="Normal 54" xfId="20510" xr:uid="{00000000-0005-0000-0000-000014500000}"/>
    <cellStyle name="Normal 54 2" xfId="20511" xr:uid="{00000000-0005-0000-0000-000015500000}"/>
    <cellStyle name="Normal 55" xfId="20512" xr:uid="{00000000-0005-0000-0000-000016500000}"/>
    <cellStyle name="Normal 55 2" xfId="20513" xr:uid="{00000000-0005-0000-0000-000017500000}"/>
    <cellStyle name="Normal 56" xfId="20514" xr:uid="{00000000-0005-0000-0000-000018500000}"/>
    <cellStyle name="Normal 56 2" xfId="20515" xr:uid="{00000000-0005-0000-0000-000019500000}"/>
    <cellStyle name="Normal 56 2 2" xfId="20516" xr:uid="{00000000-0005-0000-0000-00001A500000}"/>
    <cellStyle name="Normal 56 3" xfId="20517" xr:uid="{00000000-0005-0000-0000-00001B500000}"/>
    <cellStyle name="Normal 57" xfId="20518" xr:uid="{00000000-0005-0000-0000-00001C500000}"/>
    <cellStyle name="Normal 57 2" xfId="20519" xr:uid="{00000000-0005-0000-0000-00001D500000}"/>
    <cellStyle name="Normal 58" xfId="20520" xr:uid="{00000000-0005-0000-0000-00001E500000}"/>
    <cellStyle name="Normal 58 2" xfId="20521" xr:uid="{00000000-0005-0000-0000-00001F500000}"/>
    <cellStyle name="Normal 59" xfId="20522" xr:uid="{00000000-0005-0000-0000-000020500000}"/>
    <cellStyle name="Normal 59 2" xfId="20523" xr:uid="{00000000-0005-0000-0000-000021500000}"/>
    <cellStyle name="Normal 6" xfId="19" xr:uid="{00000000-0005-0000-0000-000022500000}"/>
    <cellStyle name="Normal 6 10" xfId="20524" xr:uid="{00000000-0005-0000-0000-000023500000}"/>
    <cellStyle name="Normal 6 10 2" xfId="20525" xr:uid="{00000000-0005-0000-0000-000024500000}"/>
    <cellStyle name="Normal 6 10 2 2" xfId="20526" xr:uid="{00000000-0005-0000-0000-000025500000}"/>
    <cellStyle name="Normal 6 10 3" xfId="20527" xr:uid="{00000000-0005-0000-0000-000026500000}"/>
    <cellStyle name="Normal 6 11" xfId="20528" xr:uid="{00000000-0005-0000-0000-000027500000}"/>
    <cellStyle name="Normal 6 11 2" xfId="20529" xr:uid="{00000000-0005-0000-0000-000028500000}"/>
    <cellStyle name="Normal 6 11 2 2" xfId="20530" xr:uid="{00000000-0005-0000-0000-000029500000}"/>
    <cellStyle name="Normal 6 11 3" xfId="20531" xr:uid="{00000000-0005-0000-0000-00002A500000}"/>
    <cellStyle name="Normal 6 12" xfId="20532" xr:uid="{00000000-0005-0000-0000-00002B500000}"/>
    <cellStyle name="Normal 6 12 2" xfId="20533" xr:uid="{00000000-0005-0000-0000-00002C500000}"/>
    <cellStyle name="Normal 6 12 2 2" xfId="20534" xr:uid="{00000000-0005-0000-0000-00002D500000}"/>
    <cellStyle name="Normal 6 12 3" xfId="20535" xr:uid="{00000000-0005-0000-0000-00002E500000}"/>
    <cellStyle name="Normal 6 13" xfId="20536" xr:uid="{00000000-0005-0000-0000-00002F500000}"/>
    <cellStyle name="Normal 6 13 2" xfId="20537" xr:uid="{00000000-0005-0000-0000-000030500000}"/>
    <cellStyle name="Normal 6 13 2 2" xfId="20538" xr:uid="{00000000-0005-0000-0000-000031500000}"/>
    <cellStyle name="Normal 6 13 3" xfId="20539" xr:uid="{00000000-0005-0000-0000-000032500000}"/>
    <cellStyle name="Normal 6 14" xfId="20540" xr:uid="{00000000-0005-0000-0000-000033500000}"/>
    <cellStyle name="Normal 6 14 2" xfId="20541" xr:uid="{00000000-0005-0000-0000-000034500000}"/>
    <cellStyle name="Normal 6 15" xfId="20542" xr:uid="{00000000-0005-0000-0000-000035500000}"/>
    <cellStyle name="Normal 6 2" xfId="36" xr:uid="{00000000-0005-0000-0000-000036500000}"/>
    <cellStyle name="Normal 6 2 2" xfId="20543" xr:uid="{00000000-0005-0000-0000-000037500000}"/>
    <cellStyle name="Normal 6 2 2 2" xfId="20544" xr:uid="{00000000-0005-0000-0000-000038500000}"/>
    <cellStyle name="Normal 6 2 3" xfId="20545" xr:uid="{00000000-0005-0000-0000-000039500000}"/>
    <cellStyle name="Normal 6 3" xfId="20546" xr:uid="{00000000-0005-0000-0000-00003A500000}"/>
    <cellStyle name="Normal 6 3 2" xfId="20547" xr:uid="{00000000-0005-0000-0000-00003B500000}"/>
    <cellStyle name="Normal 6 3 2 2" xfId="20548" xr:uid="{00000000-0005-0000-0000-00003C500000}"/>
    <cellStyle name="Normal 6 3 3" xfId="20549" xr:uid="{00000000-0005-0000-0000-00003D500000}"/>
    <cellStyle name="Normal 6 4" xfId="20550" xr:uid="{00000000-0005-0000-0000-00003E500000}"/>
    <cellStyle name="Normal 6 4 2" xfId="20551" xr:uid="{00000000-0005-0000-0000-00003F500000}"/>
    <cellStyle name="Normal 6 4 2 2" xfId="20552" xr:uid="{00000000-0005-0000-0000-000040500000}"/>
    <cellStyle name="Normal 6 4 3" xfId="20553" xr:uid="{00000000-0005-0000-0000-000041500000}"/>
    <cellStyle name="Normal 6 5" xfId="20554" xr:uid="{00000000-0005-0000-0000-000042500000}"/>
    <cellStyle name="Normal 6 5 2" xfId="20555" xr:uid="{00000000-0005-0000-0000-000043500000}"/>
    <cellStyle name="Normal 6 5 2 2" xfId="20556" xr:uid="{00000000-0005-0000-0000-000044500000}"/>
    <cellStyle name="Normal 6 5 3" xfId="20557" xr:uid="{00000000-0005-0000-0000-000045500000}"/>
    <cellStyle name="Normal 6 6" xfId="20558" xr:uid="{00000000-0005-0000-0000-000046500000}"/>
    <cellStyle name="Normal 6 6 2" xfId="20559" xr:uid="{00000000-0005-0000-0000-000047500000}"/>
    <cellStyle name="Normal 6 6 2 2" xfId="20560" xr:uid="{00000000-0005-0000-0000-000048500000}"/>
    <cellStyle name="Normal 6 6 3" xfId="20561" xr:uid="{00000000-0005-0000-0000-000049500000}"/>
    <cellStyle name="Normal 6 7" xfId="20562" xr:uid="{00000000-0005-0000-0000-00004A500000}"/>
    <cellStyle name="Normal 6 7 2" xfId="20563" xr:uid="{00000000-0005-0000-0000-00004B500000}"/>
    <cellStyle name="Normal 6 7 2 2" xfId="20564" xr:uid="{00000000-0005-0000-0000-00004C500000}"/>
    <cellStyle name="Normal 6 7 3" xfId="20565" xr:uid="{00000000-0005-0000-0000-00004D500000}"/>
    <cellStyle name="Normal 6 8" xfId="20566" xr:uid="{00000000-0005-0000-0000-00004E500000}"/>
    <cellStyle name="Normal 6 8 2" xfId="20567" xr:uid="{00000000-0005-0000-0000-00004F500000}"/>
    <cellStyle name="Normal 6 8 2 2" xfId="20568" xr:uid="{00000000-0005-0000-0000-000050500000}"/>
    <cellStyle name="Normal 6 8 3" xfId="20569" xr:uid="{00000000-0005-0000-0000-000051500000}"/>
    <cellStyle name="Normal 6 9" xfId="20570" xr:uid="{00000000-0005-0000-0000-000052500000}"/>
    <cellStyle name="Normal 6 9 2" xfId="20571" xr:uid="{00000000-0005-0000-0000-000053500000}"/>
    <cellStyle name="Normal 6 9 2 2" xfId="20572" xr:uid="{00000000-0005-0000-0000-000054500000}"/>
    <cellStyle name="Normal 6 9 3" xfId="20573" xr:uid="{00000000-0005-0000-0000-000055500000}"/>
    <cellStyle name="Normal 6_wimax" xfId="20574" xr:uid="{00000000-0005-0000-0000-000056500000}"/>
    <cellStyle name="Normal 60" xfId="20575" xr:uid="{00000000-0005-0000-0000-000057500000}"/>
    <cellStyle name="Normal 60 2" xfId="20576" xr:uid="{00000000-0005-0000-0000-000058500000}"/>
    <cellStyle name="Normal 61" xfId="20577" xr:uid="{00000000-0005-0000-0000-000059500000}"/>
    <cellStyle name="Normal 61 2" xfId="20578" xr:uid="{00000000-0005-0000-0000-00005A500000}"/>
    <cellStyle name="Normal 62" xfId="20579" xr:uid="{00000000-0005-0000-0000-00005B500000}"/>
    <cellStyle name="Normal 62 2" xfId="20580" xr:uid="{00000000-0005-0000-0000-00005C500000}"/>
    <cellStyle name="Normal 63" xfId="20581" xr:uid="{00000000-0005-0000-0000-00005D500000}"/>
    <cellStyle name="Normal 64" xfId="20582" xr:uid="{00000000-0005-0000-0000-00005E500000}"/>
    <cellStyle name="Normal 65" xfId="20583" xr:uid="{00000000-0005-0000-0000-00005F500000}"/>
    <cellStyle name="Normal 66" xfId="20584" xr:uid="{00000000-0005-0000-0000-000060500000}"/>
    <cellStyle name="Normal 67" xfId="20585" xr:uid="{00000000-0005-0000-0000-000061500000}"/>
    <cellStyle name="Normal 68" xfId="20586" xr:uid="{00000000-0005-0000-0000-000062500000}"/>
    <cellStyle name="Normal 69" xfId="20587" xr:uid="{00000000-0005-0000-0000-000063500000}"/>
    <cellStyle name="Normal 69 2" xfId="20588" xr:uid="{00000000-0005-0000-0000-000064500000}"/>
    <cellStyle name="Normal 7" xfId="20" xr:uid="{00000000-0005-0000-0000-000065500000}"/>
    <cellStyle name="Normal 7 10" xfId="20589" xr:uid="{00000000-0005-0000-0000-000066500000}"/>
    <cellStyle name="Normal 7 10 2" xfId="20590" xr:uid="{00000000-0005-0000-0000-000067500000}"/>
    <cellStyle name="Normal 7 10 2 2" xfId="20591" xr:uid="{00000000-0005-0000-0000-000068500000}"/>
    <cellStyle name="Normal 7 10 3" xfId="20592" xr:uid="{00000000-0005-0000-0000-000069500000}"/>
    <cellStyle name="Normal 7 11" xfId="20593" xr:uid="{00000000-0005-0000-0000-00006A500000}"/>
    <cellStyle name="Normal 7 11 2" xfId="20594" xr:uid="{00000000-0005-0000-0000-00006B500000}"/>
    <cellStyle name="Normal 7 11 2 2" xfId="20595" xr:uid="{00000000-0005-0000-0000-00006C500000}"/>
    <cellStyle name="Normal 7 11 3" xfId="20596" xr:uid="{00000000-0005-0000-0000-00006D500000}"/>
    <cellStyle name="Normal 7 12" xfId="20597" xr:uid="{00000000-0005-0000-0000-00006E500000}"/>
    <cellStyle name="Normal 7 12 2" xfId="20598" xr:uid="{00000000-0005-0000-0000-00006F500000}"/>
    <cellStyle name="Normal 7 12 2 2" xfId="20599" xr:uid="{00000000-0005-0000-0000-000070500000}"/>
    <cellStyle name="Normal 7 12 3" xfId="20600" xr:uid="{00000000-0005-0000-0000-000071500000}"/>
    <cellStyle name="Normal 7 13" xfId="20601" xr:uid="{00000000-0005-0000-0000-000072500000}"/>
    <cellStyle name="Normal 7 13 2" xfId="20602" xr:uid="{00000000-0005-0000-0000-000073500000}"/>
    <cellStyle name="Normal 7 13 2 2" xfId="20603" xr:uid="{00000000-0005-0000-0000-000074500000}"/>
    <cellStyle name="Normal 7 13 3" xfId="20604" xr:uid="{00000000-0005-0000-0000-000075500000}"/>
    <cellStyle name="Normal 7 14" xfId="20605" xr:uid="{00000000-0005-0000-0000-000076500000}"/>
    <cellStyle name="Normal 7 14 2" xfId="20606" xr:uid="{00000000-0005-0000-0000-000077500000}"/>
    <cellStyle name="Normal 7 15" xfId="20607" xr:uid="{00000000-0005-0000-0000-000078500000}"/>
    <cellStyle name="Normal 7 2" xfId="20608" xr:uid="{00000000-0005-0000-0000-000079500000}"/>
    <cellStyle name="Normal 7 2 2" xfId="20609" xr:uid="{00000000-0005-0000-0000-00007A500000}"/>
    <cellStyle name="Normal 7 2 2 2" xfId="20610" xr:uid="{00000000-0005-0000-0000-00007B500000}"/>
    <cellStyle name="Normal 7 2 2 2 2" xfId="20611" xr:uid="{00000000-0005-0000-0000-00007C500000}"/>
    <cellStyle name="Normal 7 2 2 2 2 2" xfId="20612" xr:uid="{00000000-0005-0000-0000-00007D500000}"/>
    <cellStyle name="Normal 7 2 2 2 3" xfId="20613" xr:uid="{00000000-0005-0000-0000-00007E500000}"/>
    <cellStyle name="Normal 7 2 2 2 3 2" xfId="20614" xr:uid="{00000000-0005-0000-0000-00007F500000}"/>
    <cellStyle name="Normal 7 2 2 2 4" xfId="20615" xr:uid="{00000000-0005-0000-0000-000080500000}"/>
    <cellStyle name="Normal 7 2 2 3" xfId="20616" xr:uid="{00000000-0005-0000-0000-000081500000}"/>
    <cellStyle name="Normal 7 2 2 3 2" xfId="20617" xr:uid="{00000000-0005-0000-0000-000082500000}"/>
    <cellStyle name="Normal 7 2 2 4" xfId="20618" xr:uid="{00000000-0005-0000-0000-000083500000}"/>
    <cellStyle name="Normal 7 2 2 4 2" xfId="20619" xr:uid="{00000000-0005-0000-0000-000084500000}"/>
    <cellStyle name="Normal 7 2 2 5" xfId="20620" xr:uid="{00000000-0005-0000-0000-000085500000}"/>
    <cellStyle name="Normal 7 2 3" xfId="20621" xr:uid="{00000000-0005-0000-0000-000086500000}"/>
    <cellStyle name="Normal 7 2 3 2" xfId="20622" xr:uid="{00000000-0005-0000-0000-000087500000}"/>
    <cellStyle name="Normal 7 2 3 2 2" xfId="20623" xr:uid="{00000000-0005-0000-0000-000088500000}"/>
    <cellStyle name="Normal 7 2 3 3" xfId="20624" xr:uid="{00000000-0005-0000-0000-000089500000}"/>
    <cellStyle name="Normal 7 2 3 3 2" xfId="20625" xr:uid="{00000000-0005-0000-0000-00008A500000}"/>
    <cellStyle name="Normal 7 2 3 4" xfId="20626" xr:uid="{00000000-0005-0000-0000-00008B500000}"/>
    <cellStyle name="Normal 7 2 4" xfId="20627" xr:uid="{00000000-0005-0000-0000-00008C500000}"/>
    <cellStyle name="Normal 7 2 4 2" xfId="20628" xr:uid="{00000000-0005-0000-0000-00008D500000}"/>
    <cellStyle name="Normal 7 2 5" xfId="20629" xr:uid="{00000000-0005-0000-0000-00008E500000}"/>
    <cellStyle name="Normal 7 2 5 2" xfId="20630" xr:uid="{00000000-0005-0000-0000-00008F500000}"/>
    <cellStyle name="Normal 7 2 6" xfId="20631" xr:uid="{00000000-0005-0000-0000-000090500000}"/>
    <cellStyle name="Normal 7 3" xfId="20632" xr:uid="{00000000-0005-0000-0000-000091500000}"/>
    <cellStyle name="Normal 7 3 2" xfId="20633" xr:uid="{00000000-0005-0000-0000-000092500000}"/>
    <cellStyle name="Normal 7 3 2 2" xfId="20634" xr:uid="{00000000-0005-0000-0000-000093500000}"/>
    <cellStyle name="Normal 7 3 2 2 2" xfId="20635" xr:uid="{00000000-0005-0000-0000-000094500000}"/>
    <cellStyle name="Normal 7 3 2 2 2 2" xfId="20636" xr:uid="{00000000-0005-0000-0000-000095500000}"/>
    <cellStyle name="Normal 7 3 2 2 3" xfId="20637" xr:uid="{00000000-0005-0000-0000-000096500000}"/>
    <cellStyle name="Normal 7 3 2 2 3 2" xfId="20638" xr:uid="{00000000-0005-0000-0000-000097500000}"/>
    <cellStyle name="Normal 7 3 2 2 4" xfId="20639" xr:uid="{00000000-0005-0000-0000-000098500000}"/>
    <cellStyle name="Normal 7 3 2 3" xfId="20640" xr:uid="{00000000-0005-0000-0000-000099500000}"/>
    <cellStyle name="Normal 7 3 2 3 2" xfId="20641" xr:uid="{00000000-0005-0000-0000-00009A500000}"/>
    <cellStyle name="Normal 7 3 2 4" xfId="20642" xr:uid="{00000000-0005-0000-0000-00009B500000}"/>
    <cellStyle name="Normal 7 3 2 4 2" xfId="20643" xr:uid="{00000000-0005-0000-0000-00009C500000}"/>
    <cellStyle name="Normal 7 3 2 5" xfId="20644" xr:uid="{00000000-0005-0000-0000-00009D500000}"/>
    <cellStyle name="Normal 7 3 3" xfId="20645" xr:uid="{00000000-0005-0000-0000-00009E500000}"/>
    <cellStyle name="Normal 7 3 3 2" xfId="20646" xr:uid="{00000000-0005-0000-0000-00009F500000}"/>
    <cellStyle name="Normal 7 3 3 2 2" xfId="20647" xr:uid="{00000000-0005-0000-0000-0000A0500000}"/>
    <cellStyle name="Normal 7 3 3 3" xfId="20648" xr:uid="{00000000-0005-0000-0000-0000A1500000}"/>
    <cellStyle name="Normal 7 3 3 3 2" xfId="20649" xr:uid="{00000000-0005-0000-0000-0000A2500000}"/>
    <cellStyle name="Normal 7 3 3 4" xfId="20650" xr:uid="{00000000-0005-0000-0000-0000A3500000}"/>
    <cellStyle name="Normal 7 3 4" xfId="20651" xr:uid="{00000000-0005-0000-0000-0000A4500000}"/>
    <cellStyle name="Normal 7 3 4 2" xfId="20652" xr:uid="{00000000-0005-0000-0000-0000A5500000}"/>
    <cellStyle name="Normal 7 3 5" xfId="20653" xr:uid="{00000000-0005-0000-0000-0000A6500000}"/>
    <cellStyle name="Normal 7 3 5 2" xfId="20654" xr:uid="{00000000-0005-0000-0000-0000A7500000}"/>
    <cellStyle name="Normal 7 3 6" xfId="20655" xr:uid="{00000000-0005-0000-0000-0000A8500000}"/>
    <cellStyle name="Normal 7 4" xfId="20656" xr:uid="{00000000-0005-0000-0000-0000A9500000}"/>
    <cellStyle name="Normal 7 4 2" xfId="20657" xr:uid="{00000000-0005-0000-0000-0000AA500000}"/>
    <cellStyle name="Normal 7 4 2 2" xfId="20658" xr:uid="{00000000-0005-0000-0000-0000AB500000}"/>
    <cellStyle name="Normal 7 4 2 2 2" xfId="20659" xr:uid="{00000000-0005-0000-0000-0000AC500000}"/>
    <cellStyle name="Normal 7 4 2 2 2 2" xfId="20660" xr:uid="{00000000-0005-0000-0000-0000AD500000}"/>
    <cellStyle name="Normal 7 4 2 2 3" xfId="20661" xr:uid="{00000000-0005-0000-0000-0000AE500000}"/>
    <cellStyle name="Normal 7 4 2 2 3 2" xfId="20662" xr:uid="{00000000-0005-0000-0000-0000AF500000}"/>
    <cellStyle name="Normal 7 4 2 2 4" xfId="20663" xr:uid="{00000000-0005-0000-0000-0000B0500000}"/>
    <cellStyle name="Normal 7 4 2 3" xfId="20664" xr:uid="{00000000-0005-0000-0000-0000B1500000}"/>
    <cellStyle name="Normal 7 4 2 3 2" xfId="20665" xr:uid="{00000000-0005-0000-0000-0000B2500000}"/>
    <cellStyle name="Normal 7 4 2 4" xfId="20666" xr:uid="{00000000-0005-0000-0000-0000B3500000}"/>
    <cellStyle name="Normal 7 4 2 4 2" xfId="20667" xr:uid="{00000000-0005-0000-0000-0000B4500000}"/>
    <cellStyle name="Normal 7 4 2 5" xfId="20668" xr:uid="{00000000-0005-0000-0000-0000B5500000}"/>
    <cellStyle name="Normal 7 4 3" xfId="20669" xr:uid="{00000000-0005-0000-0000-0000B6500000}"/>
    <cellStyle name="Normal 7 4 3 2" xfId="20670" xr:uid="{00000000-0005-0000-0000-0000B7500000}"/>
    <cellStyle name="Normal 7 4 3 2 2" xfId="20671" xr:uid="{00000000-0005-0000-0000-0000B8500000}"/>
    <cellStyle name="Normal 7 4 3 3" xfId="20672" xr:uid="{00000000-0005-0000-0000-0000B9500000}"/>
    <cellStyle name="Normal 7 4 3 3 2" xfId="20673" xr:uid="{00000000-0005-0000-0000-0000BA500000}"/>
    <cellStyle name="Normal 7 4 3 4" xfId="20674" xr:uid="{00000000-0005-0000-0000-0000BB500000}"/>
    <cellStyle name="Normal 7 4 4" xfId="20675" xr:uid="{00000000-0005-0000-0000-0000BC500000}"/>
    <cellStyle name="Normal 7 4 4 2" xfId="20676" xr:uid="{00000000-0005-0000-0000-0000BD500000}"/>
    <cellStyle name="Normal 7 4 5" xfId="20677" xr:uid="{00000000-0005-0000-0000-0000BE500000}"/>
    <cellStyle name="Normal 7 4 5 2" xfId="20678" xr:uid="{00000000-0005-0000-0000-0000BF500000}"/>
    <cellStyle name="Normal 7 4 6" xfId="20679" xr:uid="{00000000-0005-0000-0000-0000C0500000}"/>
    <cellStyle name="Normal 7 5" xfId="20680" xr:uid="{00000000-0005-0000-0000-0000C1500000}"/>
    <cellStyle name="Normal 7 5 2" xfId="20681" xr:uid="{00000000-0005-0000-0000-0000C2500000}"/>
    <cellStyle name="Normal 7 5 2 2" xfId="20682" xr:uid="{00000000-0005-0000-0000-0000C3500000}"/>
    <cellStyle name="Normal 7 5 2 2 2" xfId="20683" xr:uid="{00000000-0005-0000-0000-0000C4500000}"/>
    <cellStyle name="Normal 7 5 2 2 2 2" xfId="20684" xr:uid="{00000000-0005-0000-0000-0000C5500000}"/>
    <cellStyle name="Normal 7 5 2 2 3" xfId="20685" xr:uid="{00000000-0005-0000-0000-0000C6500000}"/>
    <cellStyle name="Normal 7 5 2 2 3 2" xfId="20686" xr:uid="{00000000-0005-0000-0000-0000C7500000}"/>
    <cellStyle name="Normal 7 5 2 2 4" xfId="20687" xr:uid="{00000000-0005-0000-0000-0000C8500000}"/>
    <cellStyle name="Normal 7 5 2 3" xfId="20688" xr:uid="{00000000-0005-0000-0000-0000C9500000}"/>
    <cellStyle name="Normal 7 5 2 3 2" xfId="20689" xr:uid="{00000000-0005-0000-0000-0000CA500000}"/>
    <cellStyle name="Normal 7 5 2 4" xfId="20690" xr:uid="{00000000-0005-0000-0000-0000CB500000}"/>
    <cellStyle name="Normal 7 5 2 4 2" xfId="20691" xr:uid="{00000000-0005-0000-0000-0000CC500000}"/>
    <cellStyle name="Normal 7 5 2 5" xfId="20692" xr:uid="{00000000-0005-0000-0000-0000CD500000}"/>
    <cellStyle name="Normal 7 5 3" xfId="20693" xr:uid="{00000000-0005-0000-0000-0000CE500000}"/>
    <cellStyle name="Normal 7 5 3 2" xfId="20694" xr:uid="{00000000-0005-0000-0000-0000CF500000}"/>
    <cellStyle name="Normal 7 5 3 2 2" xfId="20695" xr:uid="{00000000-0005-0000-0000-0000D0500000}"/>
    <cellStyle name="Normal 7 5 3 3" xfId="20696" xr:uid="{00000000-0005-0000-0000-0000D1500000}"/>
    <cellStyle name="Normal 7 5 3 3 2" xfId="20697" xr:uid="{00000000-0005-0000-0000-0000D2500000}"/>
    <cellStyle name="Normal 7 5 3 4" xfId="20698" xr:uid="{00000000-0005-0000-0000-0000D3500000}"/>
    <cellStyle name="Normal 7 5 4" xfId="20699" xr:uid="{00000000-0005-0000-0000-0000D4500000}"/>
    <cellStyle name="Normal 7 5 4 2" xfId="20700" xr:uid="{00000000-0005-0000-0000-0000D5500000}"/>
    <cellStyle name="Normal 7 5 5" xfId="20701" xr:uid="{00000000-0005-0000-0000-0000D6500000}"/>
    <cellStyle name="Normal 7 5 5 2" xfId="20702" xr:uid="{00000000-0005-0000-0000-0000D7500000}"/>
    <cellStyle name="Normal 7 5 6" xfId="20703" xr:uid="{00000000-0005-0000-0000-0000D8500000}"/>
    <cellStyle name="Normal 7 6" xfId="20704" xr:uid="{00000000-0005-0000-0000-0000D9500000}"/>
    <cellStyle name="Normal 7 6 2" xfId="20705" xr:uid="{00000000-0005-0000-0000-0000DA500000}"/>
    <cellStyle name="Normal 7 6 2 2" xfId="20706" xr:uid="{00000000-0005-0000-0000-0000DB500000}"/>
    <cellStyle name="Normal 7 6 2 2 2" xfId="20707" xr:uid="{00000000-0005-0000-0000-0000DC500000}"/>
    <cellStyle name="Normal 7 6 2 2 2 2" xfId="20708" xr:uid="{00000000-0005-0000-0000-0000DD500000}"/>
    <cellStyle name="Normal 7 6 2 2 3" xfId="20709" xr:uid="{00000000-0005-0000-0000-0000DE500000}"/>
    <cellStyle name="Normal 7 6 2 2 3 2" xfId="20710" xr:uid="{00000000-0005-0000-0000-0000DF500000}"/>
    <cellStyle name="Normal 7 6 2 2 4" xfId="20711" xr:uid="{00000000-0005-0000-0000-0000E0500000}"/>
    <cellStyle name="Normal 7 6 2 3" xfId="20712" xr:uid="{00000000-0005-0000-0000-0000E1500000}"/>
    <cellStyle name="Normal 7 6 2 3 2" xfId="20713" xr:uid="{00000000-0005-0000-0000-0000E2500000}"/>
    <cellStyle name="Normal 7 6 2 4" xfId="20714" xr:uid="{00000000-0005-0000-0000-0000E3500000}"/>
    <cellStyle name="Normal 7 6 2 4 2" xfId="20715" xr:uid="{00000000-0005-0000-0000-0000E4500000}"/>
    <cellStyle name="Normal 7 6 2 5" xfId="20716" xr:uid="{00000000-0005-0000-0000-0000E5500000}"/>
    <cellStyle name="Normal 7 6 3" xfId="20717" xr:uid="{00000000-0005-0000-0000-0000E6500000}"/>
    <cellStyle name="Normal 7 6 3 2" xfId="20718" xr:uid="{00000000-0005-0000-0000-0000E7500000}"/>
    <cellStyle name="Normal 7 6 3 2 2" xfId="20719" xr:uid="{00000000-0005-0000-0000-0000E8500000}"/>
    <cellStyle name="Normal 7 6 3 3" xfId="20720" xr:uid="{00000000-0005-0000-0000-0000E9500000}"/>
    <cellStyle name="Normal 7 6 3 3 2" xfId="20721" xr:uid="{00000000-0005-0000-0000-0000EA500000}"/>
    <cellStyle name="Normal 7 6 3 4" xfId="20722" xr:uid="{00000000-0005-0000-0000-0000EB500000}"/>
    <cellStyle name="Normal 7 6 4" xfId="20723" xr:uid="{00000000-0005-0000-0000-0000EC500000}"/>
    <cellStyle name="Normal 7 6 4 2" xfId="20724" xr:uid="{00000000-0005-0000-0000-0000ED500000}"/>
    <cellStyle name="Normal 7 6 5" xfId="20725" xr:uid="{00000000-0005-0000-0000-0000EE500000}"/>
    <cellStyle name="Normal 7 6 5 2" xfId="20726" xr:uid="{00000000-0005-0000-0000-0000EF500000}"/>
    <cellStyle name="Normal 7 6 6" xfId="20727" xr:uid="{00000000-0005-0000-0000-0000F0500000}"/>
    <cellStyle name="Normal 7 7" xfId="20728" xr:uid="{00000000-0005-0000-0000-0000F1500000}"/>
    <cellStyle name="Normal 7 7 2" xfId="20729" xr:uid="{00000000-0005-0000-0000-0000F2500000}"/>
    <cellStyle name="Normal 7 7 2 2" xfId="20730" xr:uid="{00000000-0005-0000-0000-0000F3500000}"/>
    <cellStyle name="Normal 7 7 2 2 2" xfId="20731" xr:uid="{00000000-0005-0000-0000-0000F4500000}"/>
    <cellStyle name="Normal 7 7 2 3" xfId="20732" xr:uid="{00000000-0005-0000-0000-0000F5500000}"/>
    <cellStyle name="Normal 7 7 2 3 2" xfId="20733" xr:uid="{00000000-0005-0000-0000-0000F6500000}"/>
    <cellStyle name="Normal 7 7 2 4" xfId="20734" xr:uid="{00000000-0005-0000-0000-0000F7500000}"/>
    <cellStyle name="Normal 7 7 3" xfId="20735" xr:uid="{00000000-0005-0000-0000-0000F8500000}"/>
    <cellStyle name="Normal 7 7 3 2" xfId="20736" xr:uid="{00000000-0005-0000-0000-0000F9500000}"/>
    <cellStyle name="Normal 7 7 4" xfId="20737" xr:uid="{00000000-0005-0000-0000-0000FA500000}"/>
    <cellStyle name="Normal 7 7 4 2" xfId="20738" xr:uid="{00000000-0005-0000-0000-0000FB500000}"/>
    <cellStyle name="Normal 7 7 5" xfId="20739" xr:uid="{00000000-0005-0000-0000-0000FC500000}"/>
    <cellStyle name="Normal 7 8" xfId="20740" xr:uid="{00000000-0005-0000-0000-0000FD500000}"/>
    <cellStyle name="Normal 7 8 2" xfId="20741" xr:uid="{00000000-0005-0000-0000-0000FE500000}"/>
    <cellStyle name="Normal 7 8 2 2" xfId="20742" xr:uid="{00000000-0005-0000-0000-0000FF500000}"/>
    <cellStyle name="Normal 7 8 3" xfId="20743" xr:uid="{00000000-0005-0000-0000-000000510000}"/>
    <cellStyle name="Normal 7 8 3 2" xfId="20744" xr:uid="{00000000-0005-0000-0000-000001510000}"/>
    <cellStyle name="Normal 7 8 4" xfId="20745" xr:uid="{00000000-0005-0000-0000-000002510000}"/>
    <cellStyle name="Normal 7 9" xfId="20746" xr:uid="{00000000-0005-0000-0000-000003510000}"/>
    <cellStyle name="Normal 7 9 2" xfId="20747" xr:uid="{00000000-0005-0000-0000-000004510000}"/>
    <cellStyle name="Normal 7 9 2 2" xfId="20748" xr:uid="{00000000-0005-0000-0000-000005510000}"/>
    <cellStyle name="Normal 7 9 3" xfId="20749" xr:uid="{00000000-0005-0000-0000-000006510000}"/>
    <cellStyle name="Normal 7 9 3 2" xfId="20750" xr:uid="{00000000-0005-0000-0000-000007510000}"/>
    <cellStyle name="Normal 7 9 4" xfId="20751" xr:uid="{00000000-0005-0000-0000-000008510000}"/>
    <cellStyle name="Normal 7_wimax" xfId="20752" xr:uid="{00000000-0005-0000-0000-000009510000}"/>
    <cellStyle name="Normal 70" xfId="20753" xr:uid="{00000000-0005-0000-0000-00000A510000}"/>
    <cellStyle name="Normal 71" xfId="20754" xr:uid="{00000000-0005-0000-0000-00000B510000}"/>
    <cellStyle name="Normal 72" xfId="20755" xr:uid="{00000000-0005-0000-0000-00000C510000}"/>
    <cellStyle name="Normal 73" xfId="20756" xr:uid="{00000000-0005-0000-0000-00000D510000}"/>
    <cellStyle name="Normal 74" xfId="20757" xr:uid="{00000000-0005-0000-0000-00000E510000}"/>
    <cellStyle name="Normal 75" xfId="20758" xr:uid="{00000000-0005-0000-0000-00000F510000}"/>
    <cellStyle name="Normal 76" xfId="26846" xr:uid="{00000000-0005-0000-0000-000010510000}"/>
    <cellStyle name="Normal 8" xfId="37" xr:uid="{00000000-0005-0000-0000-000011510000}"/>
    <cellStyle name="Normal 8 2" xfId="20759" xr:uid="{00000000-0005-0000-0000-000012510000}"/>
    <cellStyle name="Normal 8 2 2" xfId="20760" xr:uid="{00000000-0005-0000-0000-000013510000}"/>
    <cellStyle name="Normal 8 2 2 2" xfId="20761" xr:uid="{00000000-0005-0000-0000-000014510000}"/>
    <cellStyle name="Normal 8 2 3" xfId="20762" xr:uid="{00000000-0005-0000-0000-000015510000}"/>
    <cellStyle name="Normal 8 3" xfId="20763" xr:uid="{00000000-0005-0000-0000-000016510000}"/>
    <cellStyle name="Normal 8 3 2" xfId="20764" xr:uid="{00000000-0005-0000-0000-000017510000}"/>
    <cellStyle name="Normal 8 3 2 2" xfId="20765" xr:uid="{00000000-0005-0000-0000-000018510000}"/>
    <cellStyle name="Normal 8 3 3" xfId="20766" xr:uid="{00000000-0005-0000-0000-000019510000}"/>
    <cellStyle name="Normal 8 4" xfId="20767" xr:uid="{00000000-0005-0000-0000-00001A510000}"/>
    <cellStyle name="Normal 8 4 2" xfId="20768" xr:uid="{00000000-0005-0000-0000-00001B510000}"/>
    <cellStyle name="Normal 8 5" xfId="20769" xr:uid="{00000000-0005-0000-0000-00001C510000}"/>
    <cellStyle name="Normal 8_wimax" xfId="20770" xr:uid="{00000000-0005-0000-0000-00001D510000}"/>
    <cellStyle name="Normal 82" xfId="20771" xr:uid="{00000000-0005-0000-0000-00001E510000}"/>
    <cellStyle name="Normal 83" xfId="20772" xr:uid="{00000000-0005-0000-0000-00001F510000}"/>
    <cellStyle name="Normal 84" xfId="20773" xr:uid="{00000000-0005-0000-0000-000020510000}"/>
    <cellStyle name="Normal 9" xfId="38" xr:uid="{00000000-0005-0000-0000-000021510000}"/>
    <cellStyle name="Normal 9 2" xfId="39" xr:uid="{00000000-0005-0000-0000-000022510000}"/>
    <cellStyle name="Normal 9 2 2" xfId="20774" xr:uid="{00000000-0005-0000-0000-000023510000}"/>
    <cellStyle name="Normal 9 2 2 2" xfId="20775" xr:uid="{00000000-0005-0000-0000-000024510000}"/>
    <cellStyle name="Normal 9 2 2 2 2" xfId="20776" xr:uid="{00000000-0005-0000-0000-000025510000}"/>
    <cellStyle name="Normal 9 2 2 3" xfId="20777" xr:uid="{00000000-0005-0000-0000-000026510000}"/>
    <cellStyle name="Normal 9 2 2 3 2" xfId="20778" xr:uid="{00000000-0005-0000-0000-000027510000}"/>
    <cellStyle name="Normal 9 2 2 4" xfId="20779" xr:uid="{00000000-0005-0000-0000-000028510000}"/>
    <cellStyle name="Normal 9 2 3" xfId="20780" xr:uid="{00000000-0005-0000-0000-000029510000}"/>
    <cellStyle name="Normal 9 2 3 2" xfId="20781" xr:uid="{00000000-0005-0000-0000-00002A510000}"/>
    <cellStyle name="Normal 9 2 4" xfId="20782" xr:uid="{00000000-0005-0000-0000-00002B510000}"/>
    <cellStyle name="Normal 9 2 4 2" xfId="20783" xr:uid="{00000000-0005-0000-0000-00002C510000}"/>
    <cellStyle name="Normal 9 2 5" xfId="20784" xr:uid="{00000000-0005-0000-0000-00002D510000}"/>
    <cellStyle name="Normal 9 3" xfId="20785" xr:uid="{00000000-0005-0000-0000-00002E510000}"/>
    <cellStyle name="Normal 9 3 2" xfId="20786" xr:uid="{00000000-0005-0000-0000-00002F510000}"/>
    <cellStyle name="Normal 9 3 2 2" xfId="20787" xr:uid="{00000000-0005-0000-0000-000030510000}"/>
    <cellStyle name="Normal 9 3 3" xfId="20788" xr:uid="{00000000-0005-0000-0000-000031510000}"/>
    <cellStyle name="Normal 9 3 3 2" xfId="20789" xr:uid="{00000000-0005-0000-0000-000032510000}"/>
    <cellStyle name="Normal 9 3 4" xfId="20790" xr:uid="{00000000-0005-0000-0000-000033510000}"/>
    <cellStyle name="Normal 9 4" xfId="20791" xr:uid="{00000000-0005-0000-0000-000034510000}"/>
    <cellStyle name="Normal 9 4 2" xfId="20792" xr:uid="{00000000-0005-0000-0000-000035510000}"/>
    <cellStyle name="Normal 9 5" xfId="20793" xr:uid="{00000000-0005-0000-0000-000036510000}"/>
    <cellStyle name="Normal 9 5 2" xfId="20794" xr:uid="{00000000-0005-0000-0000-000037510000}"/>
    <cellStyle name="Normal 9 6" xfId="20795" xr:uid="{00000000-0005-0000-0000-000038510000}"/>
    <cellStyle name="Normal 9_wimax" xfId="20796" xr:uid="{00000000-0005-0000-0000-000039510000}"/>
    <cellStyle name="Normal Bold" xfId="20797" xr:uid="{00000000-0005-0000-0000-00003A510000}"/>
    <cellStyle name="Normal Bold 2" xfId="20798" xr:uid="{00000000-0005-0000-0000-00003B510000}"/>
    <cellStyle name="Normal Bold 2 2" xfId="20799" xr:uid="{00000000-0005-0000-0000-00003C510000}"/>
    <cellStyle name="Normal Bold 3" xfId="20800" xr:uid="{00000000-0005-0000-0000-00003D510000}"/>
    <cellStyle name="Normal2" xfId="20801" xr:uid="{00000000-0005-0000-0000-00003E510000}"/>
    <cellStyle name="Normal2 2" xfId="20802" xr:uid="{00000000-0005-0000-0000-00003F510000}"/>
    <cellStyle name="Normal2 2 2" xfId="20803" xr:uid="{00000000-0005-0000-0000-000040510000}"/>
    <cellStyle name="Normal2 3" xfId="20804" xr:uid="{00000000-0005-0000-0000-000041510000}"/>
    <cellStyle name="Normale_0200177HUN-Conformity Table" xfId="20805" xr:uid="{00000000-0005-0000-0000-000042510000}"/>
    <cellStyle name="normální_NIU - budget 2004-mesiace-SAP" xfId="20806" xr:uid="{00000000-0005-0000-0000-000043510000}"/>
    <cellStyle name="Normalny_12" xfId="20807" xr:uid="{00000000-0005-0000-0000-000044510000}"/>
    <cellStyle name="Note 10" xfId="20808" xr:uid="{00000000-0005-0000-0000-000045510000}"/>
    <cellStyle name="Note 10 2" xfId="20809" xr:uid="{00000000-0005-0000-0000-000046510000}"/>
    <cellStyle name="Note 10 2 2" xfId="20810" xr:uid="{00000000-0005-0000-0000-000047510000}"/>
    <cellStyle name="Note 10 3" xfId="20811" xr:uid="{00000000-0005-0000-0000-000048510000}"/>
    <cellStyle name="Note 11" xfId="20812" xr:uid="{00000000-0005-0000-0000-000049510000}"/>
    <cellStyle name="Note 11 2" xfId="20813" xr:uid="{00000000-0005-0000-0000-00004A510000}"/>
    <cellStyle name="Note 11 2 2" xfId="20814" xr:uid="{00000000-0005-0000-0000-00004B510000}"/>
    <cellStyle name="Note 11 3" xfId="20815" xr:uid="{00000000-0005-0000-0000-00004C510000}"/>
    <cellStyle name="Note 12" xfId="20816" xr:uid="{00000000-0005-0000-0000-00004D510000}"/>
    <cellStyle name="Note 12 2" xfId="20817" xr:uid="{00000000-0005-0000-0000-00004E510000}"/>
    <cellStyle name="Note 12 2 2" xfId="20818" xr:uid="{00000000-0005-0000-0000-00004F510000}"/>
    <cellStyle name="Note 12 3" xfId="20819" xr:uid="{00000000-0005-0000-0000-000050510000}"/>
    <cellStyle name="Note 13" xfId="20820" xr:uid="{00000000-0005-0000-0000-000051510000}"/>
    <cellStyle name="Note 13 2" xfId="20821" xr:uid="{00000000-0005-0000-0000-000052510000}"/>
    <cellStyle name="Note 13 2 2" xfId="20822" xr:uid="{00000000-0005-0000-0000-000053510000}"/>
    <cellStyle name="Note 13 3" xfId="20823" xr:uid="{00000000-0005-0000-0000-000054510000}"/>
    <cellStyle name="Note 14" xfId="20824" xr:uid="{00000000-0005-0000-0000-000055510000}"/>
    <cellStyle name="Note 14 2" xfId="20825" xr:uid="{00000000-0005-0000-0000-000056510000}"/>
    <cellStyle name="Note 14 2 2" xfId="20826" xr:uid="{00000000-0005-0000-0000-000057510000}"/>
    <cellStyle name="Note 14 3" xfId="20827" xr:uid="{00000000-0005-0000-0000-000058510000}"/>
    <cellStyle name="Note 15" xfId="20828" xr:uid="{00000000-0005-0000-0000-000059510000}"/>
    <cellStyle name="Note 15 2" xfId="20829" xr:uid="{00000000-0005-0000-0000-00005A510000}"/>
    <cellStyle name="Note 15 2 2" xfId="20830" xr:uid="{00000000-0005-0000-0000-00005B510000}"/>
    <cellStyle name="Note 15 3" xfId="20831" xr:uid="{00000000-0005-0000-0000-00005C510000}"/>
    <cellStyle name="Note 16" xfId="20832" xr:uid="{00000000-0005-0000-0000-00005D510000}"/>
    <cellStyle name="Note 16 2" xfId="20833" xr:uid="{00000000-0005-0000-0000-00005E510000}"/>
    <cellStyle name="Note 16 2 2" xfId="20834" xr:uid="{00000000-0005-0000-0000-00005F510000}"/>
    <cellStyle name="Note 16 3" xfId="20835" xr:uid="{00000000-0005-0000-0000-000060510000}"/>
    <cellStyle name="Note 17" xfId="20836" xr:uid="{00000000-0005-0000-0000-000061510000}"/>
    <cellStyle name="Note 17 2" xfId="20837" xr:uid="{00000000-0005-0000-0000-000062510000}"/>
    <cellStyle name="Note 17 2 2" xfId="20838" xr:uid="{00000000-0005-0000-0000-000063510000}"/>
    <cellStyle name="Note 17 3" xfId="20839" xr:uid="{00000000-0005-0000-0000-000064510000}"/>
    <cellStyle name="Note 18" xfId="20840" xr:uid="{00000000-0005-0000-0000-000065510000}"/>
    <cellStyle name="Note 18 2" xfId="20841" xr:uid="{00000000-0005-0000-0000-000066510000}"/>
    <cellStyle name="Note 18 2 2" xfId="20842" xr:uid="{00000000-0005-0000-0000-000067510000}"/>
    <cellStyle name="Note 18 3" xfId="20843" xr:uid="{00000000-0005-0000-0000-000068510000}"/>
    <cellStyle name="Note 19" xfId="20844" xr:uid="{00000000-0005-0000-0000-000069510000}"/>
    <cellStyle name="Note 19 2" xfId="20845" xr:uid="{00000000-0005-0000-0000-00006A510000}"/>
    <cellStyle name="Note 19 2 2" xfId="20846" xr:uid="{00000000-0005-0000-0000-00006B510000}"/>
    <cellStyle name="Note 19 3" xfId="20847" xr:uid="{00000000-0005-0000-0000-00006C510000}"/>
    <cellStyle name="Note 2" xfId="20848" xr:uid="{00000000-0005-0000-0000-00006D510000}"/>
    <cellStyle name="Note 2 10" xfId="20849" xr:uid="{00000000-0005-0000-0000-00006E510000}"/>
    <cellStyle name="Note 2 10 2" xfId="20850" xr:uid="{00000000-0005-0000-0000-00006F510000}"/>
    <cellStyle name="Note 2 10 2 2" xfId="20851" xr:uid="{00000000-0005-0000-0000-000070510000}"/>
    <cellStyle name="Note 2 10 3" xfId="20852" xr:uid="{00000000-0005-0000-0000-000071510000}"/>
    <cellStyle name="Note 2 11" xfId="20853" xr:uid="{00000000-0005-0000-0000-000072510000}"/>
    <cellStyle name="Note 2 11 2" xfId="20854" xr:uid="{00000000-0005-0000-0000-000073510000}"/>
    <cellStyle name="Note 2 11 2 2" xfId="20855" xr:uid="{00000000-0005-0000-0000-000074510000}"/>
    <cellStyle name="Note 2 11 3" xfId="20856" xr:uid="{00000000-0005-0000-0000-000075510000}"/>
    <cellStyle name="Note 2 12" xfId="20857" xr:uid="{00000000-0005-0000-0000-000076510000}"/>
    <cellStyle name="Note 2 12 2" xfId="20858" xr:uid="{00000000-0005-0000-0000-000077510000}"/>
    <cellStyle name="Note 2 12 2 2" xfId="20859" xr:uid="{00000000-0005-0000-0000-000078510000}"/>
    <cellStyle name="Note 2 12 3" xfId="20860" xr:uid="{00000000-0005-0000-0000-000079510000}"/>
    <cellStyle name="Note 2 13" xfId="20861" xr:uid="{00000000-0005-0000-0000-00007A510000}"/>
    <cellStyle name="Note 2 13 2" xfId="20862" xr:uid="{00000000-0005-0000-0000-00007B510000}"/>
    <cellStyle name="Note 2 13 2 2" xfId="20863" xr:uid="{00000000-0005-0000-0000-00007C510000}"/>
    <cellStyle name="Note 2 13 3" xfId="20864" xr:uid="{00000000-0005-0000-0000-00007D510000}"/>
    <cellStyle name="Note 2 14" xfId="20865" xr:uid="{00000000-0005-0000-0000-00007E510000}"/>
    <cellStyle name="Note 2 14 2" xfId="20866" xr:uid="{00000000-0005-0000-0000-00007F510000}"/>
    <cellStyle name="Note 2 15" xfId="20867" xr:uid="{00000000-0005-0000-0000-000080510000}"/>
    <cellStyle name="Note 2 16" xfId="20868" xr:uid="{00000000-0005-0000-0000-000081510000}"/>
    <cellStyle name="Note 2 17" xfId="20869" xr:uid="{00000000-0005-0000-0000-000082510000}"/>
    <cellStyle name="Note 2 18" xfId="20870" xr:uid="{00000000-0005-0000-0000-000083510000}"/>
    <cellStyle name="Note 2 19" xfId="20871" xr:uid="{00000000-0005-0000-0000-000084510000}"/>
    <cellStyle name="Note 2 2" xfId="20872" xr:uid="{00000000-0005-0000-0000-000085510000}"/>
    <cellStyle name="Note 2 2 2" xfId="20873" xr:uid="{00000000-0005-0000-0000-000086510000}"/>
    <cellStyle name="Note 2 2 2 2" xfId="20874" xr:uid="{00000000-0005-0000-0000-000087510000}"/>
    <cellStyle name="Note 2 2 3" xfId="20875" xr:uid="{00000000-0005-0000-0000-000088510000}"/>
    <cellStyle name="Note 2 20" xfId="20876" xr:uid="{00000000-0005-0000-0000-000089510000}"/>
    <cellStyle name="Note 2 21" xfId="20877" xr:uid="{00000000-0005-0000-0000-00008A510000}"/>
    <cellStyle name="Note 2 22" xfId="20878" xr:uid="{00000000-0005-0000-0000-00008B510000}"/>
    <cellStyle name="Note 2 23" xfId="20879" xr:uid="{00000000-0005-0000-0000-00008C510000}"/>
    <cellStyle name="Note 2 3" xfId="20880" xr:uid="{00000000-0005-0000-0000-00008D510000}"/>
    <cellStyle name="Note 2 3 2" xfId="20881" xr:uid="{00000000-0005-0000-0000-00008E510000}"/>
    <cellStyle name="Note 2 3 2 2" xfId="20882" xr:uid="{00000000-0005-0000-0000-00008F510000}"/>
    <cellStyle name="Note 2 3 3" xfId="20883" xr:uid="{00000000-0005-0000-0000-000090510000}"/>
    <cellStyle name="Note 2 4" xfId="20884" xr:uid="{00000000-0005-0000-0000-000091510000}"/>
    <cellStyle name="Note 2 4 2" xfId="20885" xr:uid="{00000000-0005-0000-0000-000092510000}"/>
    <cellStyle name="Note 2 4 2 2" xfId="20886" xr:uid="{00000000-0005-0000-0000-000093510000}"/>
    <cellStyle name="Note 2 4 3" xfId="20887" xr:uid="{00000000-0005-0000-0000-000094510000}"/>
    <cellStyle name="Note 2 5" xfId="20888" xr:uid="{00000000-0005-0000-0000-000095510000}"/>
    <cellStyle name="Note 2 5 2" xfId="20889" xr:uid="{00000000-0005-0000-0000-000096510000}"/>
    <cellStyle name="Note 2 5 2 2" xfId="20890" xr:uid="{00000000-0005-0000-0000-000097510000}"/>
    <cellStyle name="Note 2 5 3" xfId="20891" xr:uid="{00000000-0005-0000-0000-000098510000}"/>
    <cellStyle name="Note 2 6" xfId="20892" xr:uid="{00000000-0005-0000-0000-000099510000}"/>
    <cellStyle name="Note 2 6 2" xfId="20893" xr:uid="{00000000-0005-0000-0000-00009A510000}"/>
    <cellStyle name="Note 2 6 2 2" xfId="20894" xr:uid="{00000000-0005-0000-0000-00009B510000}"/>
    <cellStyle name="Note 2 6 3" xfId="20895" xr:uid="{00000000-0005-0000-0000-00009C510000}"/>
    <cellStyle name="Note 2 7" xfId="20896" xr:uid="{00000000-0005-0000-0000-00009D510000}"/>
    <cellStyle name="Note 2 7 2" xfId="20897" xr:uid="{00000000-0005-0000-0000-00009E510000}"/>
    <cellStyle name="Note 2 7 2 2" xfId="20898" xr:uid="{00000000-0005-0000-0000-00009F510000}"/>
    <cellStyle name="Note 2 7 3" xfId="20899" xr:uid="{00000000-0005-0000-0000-0000A0510000}"/>
    <cellStyle name="Note 2 8" xfId="20900" xr:uid="{00000000-0005-0000-0000-0000A1510000}"/>
    <cellStyle name="Note 2 8 2" xfId="20901" xr:uid="{00000000-0005-0000-0000-0000A2510000}"/>
    <cellStyle name="Note 2 8 2 2" xfId="20902" xr:uid="{00000000-0005-0000-0000-0000A3510000}"/>
    <cellStyle name="Note 2 8 3" xfId="20903" xr:uid="{00000000-0005-0000-0000-0000A4510000}"/>
    <cellStyle name="Note 2 9" xfId="20904" xr:uid="{00000000-0005-0000-0000-0000A5510000}"/>
    <cellStyle name="Note 2 9 2" xfId="20905" xr:uid="{00000000-0005-0000-0000-0000A6510000}"/>
    <cellStyle name="Note 2 9 2 2" xfId="20906" xr:uid="{00000000-0005-0000-0000-0000A7510000}"/>
    <cellStyle name="Note 2 9 3" xfId="20907" xr:uid="{00000000-0005-0000-0000-0000A8510000}"/>
    <cellStyle name="Note 2_wimax" xfId="20908" xr:uid="{00000000-0005-0000-0000-0000A9510000}"/>
    <cellStyle name="Note 20" xfId="20909" xr:uid="{00000000-0005-0000-0000-0000AA510000}"/>
    <cellStyle name="Note 20 2" xfId="20910" xr:uid="{00000000-0005-0000-0000-0000AB510000}"/>
    <cellStyle name="Note 20 2 2" xfId="20911" xr:uid="{00000000-0005-0000-0000-0000AC510000}"/>
    <cellStyle name="Note 20 3" xfId="20912" xr:uid="{00000000-0005-0000-0000-0000AD510000}"/>
    <cellStyle name="Note 21" xfId="20913" xr:uid="{00000000-0005-0000-0000-0000AE510000}"/>
    <cellStyle name="Note 21 2" xfId="20914" xr:uid="{00000000-0005-0000-0000-0000AF510000}"/>
    <cellStyle name="Note 21 2 2" xfId="20915" xr:uid="{00000000-0005-0000-0000-0000B0510000}"/>
    <cellStyle name="Note 21 3" xfId="20916" xr:uid="{00000000-0005-0000-0000-0000B1510000}"/>
    <cellStyle name="Note 22" xfId="20917" xr:uid="{00000000-0005-0000-0000-0000B2510000}"/>
    <cellStyle name="Note 22 2" xfId="20918" xr:uid="{00000000-0005-0000-0000-0000B3510000}"/>
    <cellStyle name="Note 22 2 2" xfId="20919" xr:uid="{00000000-0005-0000-0000-0000B4510000}"/>
    <cellStyle name="Note 22 3" xfId="20920" xr:uid="{00000000-0005-0000-0000-0000B5510000}"/>
    <cellStyle name="Note 23" xfId="20921" xr:uid="{00000000-0005-0000-0000-0000B6510000}"/>
    <cellStyle name="Note 23 2" xfId="20922" xr:uid="{00000000-0005-0000-0000-0000B7510000}"/>
    <cellStyle name="Note 23 2 2" xfId="20923" xr:uid="{00000000-0005-0000-0000-0000B8510000}"/>
    <cellStyle name="Note 23 3" xfId="20924" xr:uid="{00000000-0005-0000-0000-0000B9510000}"/>
    <cellStyle name="Note 24" xfId="20925" xr:uid="{00000000-0005-0000-0000-0000BA510000}"/>
    <cellStyle name="Note 24 2" xfId="20926" xr:uid="{00000000-0005-0000-0000-0000BB510000}"/>
    <cellStyle name="Note 24 2 2" xfId="20927" xr:uid="{00000000-0005-0000-0000-0000BC510000}"/>
    <cellStyle name="Note 24 3" xfId="20928" xr:uid="{00000000-0005-0000-0000-0000BD510000}"/>
    <cellStyle name="Note 25" xfId="20929" xr:uid="{00000000-0005-0000-0000-0000BE510000}"/>
    <cellStyle name="Note 25 2" xfId="20930" xr:uid="{00000000-0005-0000-0000-0000BF510000}"/>
    <cellStyle name="Note 25 2 2" xfId="20931" xr:uid="{00000000-0005-0000-0000-0000C0510000}"/>
    <cellStyle name="Note 25 3" xfId="20932" xr:uid="{00000000-0005-0000-0000-0000C1510000}"/>
    <cellStyle name="Note 26" xfId="20933" xr:uid="{00000000-0005-0000-0000-0000C2510000}"/>
    <cellStyle name="Note 26 2" xfId="20934" xr:uid="{00000000-0005-0000-0000-0000C3510000}"/>
    <cellStyle name="Note 26 2 2" xfId="20935" xr:uid="{00000000-0005-0000-0000-0000C4510000}"/>
    <cellStyle name="Note 26 3" xfId="20936" xr:uid="{00000000-0005-0000-0000-0000C5510000}"/>
    <cellStyle name="Note 27" xfId="20937" xr:uid="{00000000-0005-0000-0000-0000C6510000}"/>
    <cellStyle name="Note 27 2" xfId="20938" xr:uid="{00000000-0005-0000-0000-0000C7510000}"/>
    <cellStyle name="Note 27 2 2" xfId="20939" xr:uid="{00000000-0005-0000-0000-0000C8510000}"/>
    <cellStyle name="Note 27 2 2 2" xfId="20940" xr:uid="{00000000-0005-0000-0000-0000C9510000}"/>
    <cellStyle name="Note 27 2 3" xfId="20941" xr:uid="{00000000-0005-0000-0000-0000CA510000}"/>
    <cellStyle name="Note 27 3" xfId="20942" xr:uid="{00000000-0005-0000-0000-0000CB510000}"/>
    <cellStyle name="Note 27 3 2" xfId="20943" xr:uid="{00000000-0005-0000-0000-0000CC510000}"/>
    <cellStyle name="Note 27 4" xfId="20944" xr:uid="{00000000-0005-0000-0000-0000CD510000}"/>
    <cellStyle name="Note 28" xfId="20945" xr:uid="{00000000-0005-0000-0000-0000CE510000}"/>
    <cellStyle name="Note 28 2" xfId="20946" xr:uid="{00000000-0005-0000-0000-0000CF510000}"/>
    <cellStyle name="Note 28 2 2" xfId="20947" xr:uid="{00000000-0005-0000-0000-0000D0510000}"/>
    <cellStyle name="Note 28 3" xfId="20948" xr:uid="{00000000-0005-0000-0000-0000D1510000}"/>
    <cellStyle name="Note 29" xfId="20949" xr:uid="{00000000-0005-0000-0000-0000D2510000}"/>
    <cellStyle name="Note 29 2" xfId="20950" xr:uid="{00000000-0005-0000-0000-0000D3510000}"/>
    <cellStyle name="Note 29 2 2" xfId="20951" xr:uid="{00000000-0005-0000-0000-0000D4510000}"/>
    <cellStyle name="Note 29 3" xfId="20952" xr:uid="{00000000-0005-0000-0000-0000D5510000}"/>
    <cellStyle name="Note 3" xfId="20953" xr:uid="{00000000-0005-0000-0000-0000D6510000}"/>
    <cellStyle name="Note 3 10" xfId="20954" xr:uid="{00000000-0005-0000-0000-0000D7510000}"/>
    <cellStyle name="Note 3 10 2" xfId="20955" xr:uid="{00000000-0005-0000-0000-0000D8510000}"/>
    <cellStyle name="Note 3 10 2 2" xfId="20956" xr:uid="{00000000-0005-0000-0000-0000D9510000}"/>
    <cellStyle name="Note 3 10 3" xfId="20957" xr:uid="{00000000-0005-0000-0000-0000DA510000}"/>
    <cellStyle name="Note 3 11" xfId="20958" xr:uid="{00000000-0005-0000-0000-0000DB510000}"/>
    <cellStyle name="Note 3 11 2" xfId="20959" xr:uid="{00000000-0005-0000-0000-0000DC510000}"/>
    <cellStyle name="Note 3 11 2 2" xfId="20960" xr:uid="{00000000-0005-0000-0000-0000DD510000}"/>
    <cellStyle name="Note 3 11 3" xfId="20961" xr:uid="{00000000-0005-0000-0000-0000DE510000}"/>
    <cellStyle name="Note 3 12" xfId="20962" xr:uid="{00000000-0005-0000-0000-0000DF510000}"/>
    <cellStyle name="Note 3 12 2" xfId="20963" xr:uid="{00000000-0005-0000-0000-0000E0510000}"/>
    <cellStyle name="Note 3 12 2 2" xfId="20964" xr:uid="{00000000-0005-0000-0000-0000E1510000}"/>
    <cellStyle name="Note 3 12 3" xfId="20965" xr:uid="{00000000-0005-0000-0000-0000E2510000}"/>
    <cellStyle name="Note 3 13" xfId="20966" xr:uid="{00000000-0005-0000-0000-0000E3510000}"/>
    <cellStyle name="Note 3 13 2" xfId="20967" xr:uid="{00000000-0005-0000-0000-0000E4510000}"/>
    <cellStyle name="Note 3 13 2 2" xfId="20968" xr:uid="{00000000-0005-0000-0000-0000E5510000}"/>
    <cellStyle name="Note 3 13 3" xfId="20969" xr:uid="{00000000-0005-0000-0000-0000E6510000}"/>
    <cellStyle name="Note 3 14" xfId="20970" xr:uid="{00000000-0005-0000-0000-0000E7510000}"/>
    <cellStyle name="Note 3 14 2" xfId="20971" xr:uid="{00000000-0005-0000-0000-0000E8510000}"/>
    <cellStyle name="Note 3 15" xfId="20972" xr:uid="{00000000-0005-0000-0000-0000E9510000}"/>
    <cellStyle name="Note 3 16" xfId="20973" xr:uid="{00000000-0005-0000-0000-0000EA510000}"/>
    <cellStyle name="Note 3 17" xfId="20974" xr:uid="{00000000-0005-0000-0000-0000EB510000}"/>
    <cellStyle name="Note 3 18" xfId="20975" xr:uid="{00000000-0005-0000-0000-0000EC510000}"/>
    <cellStyle name="Note 3 19" xfId="20976" xr:uid="{00000000-0005-0000-0000-0000ED510000}"/>
    <cellStyle name="Note 3 2" xfId="20977" xr:uid="{00000000-0005-0000-0000-0000EE510000}"/>
    <cellStyle name="Note 3 2 2" xfId="20978" xr:uid="{00000000-0005-0000-0000-0000EF510000}"/>
    <cellStyle name="Note 3 2 2 2" xfId="20979" xr:uid="{00000000-0005-0000-0000-0000F0510000}"/>
    <cellStyle name="Note 3 2 3" xfId="20980" xr:uid="{00000000-0005-0000-0000-0000F1510000}"/>
    <cellStyle name="Note 3 20" xfId="20981" xr:uid="{00000000-0005-0000-0000-0000F2510000}"/>
    <cellStyle name="Note 3 21" xfId="20982" xr:uid="{00000000-0005-0000-0000-0000F3510000}"/>
    <cellStyle name="Note 3 22" xfId="20983" xr:uid="{00000000-0005-0000-0000-0000F4510000}"/>
    <cellStyle name="Note 3 23" xfId="20984" xr:uid="{00000000-0005-0000-0000-0000F5510000}"/>
    <cellStyle name="Note 3 3" xfId="20985" xr:uid="{00000000-0005-0000-0000-0000F6510000}"/>
    <cellStyle name="Note 3 3 2" xfId="20986" xr:uid="{00000000-0005-0000-0000-0000F7510000}"/>
    <cellStyle name="Note 3 3 2 2" xfId="20987" xr:uid="{00000000-0005-0000-0000-0000F8510000}"/>
    <cellStyle name="Note 3 3 3" xfId="20988" xr:uid="{00000000-0005-0000-0000-0000F9510000}"/>
    <cellStyle name="Note 3 4" xfId="20989" xr:uid="{00000000-0005-0000-0000-0000FA510000}"/>
    <cellStyle name="Note 3 4 2" xfId="20990" xr:uid="{00000000-0005-0000-0000-0000FB510000}"/>
    <cellStyle name="Note 3 4 2 2" xfId="20991" xr:uid="{00000000-0005-0000-0000-0000FC510000}"/>
    <cellStyle name="Note 3 4 3" xfId="20992" xr:uid="{00000000-0005-0000-0000-0000FD510000}"/>
    <cellStyle name="Note 3 5" xfId="20993" xr:uid="{00000000-0005-0000-0000-0000FE510000}"/>
    <cellStyle name="Note 3 5 2" xfId="20994" xr:uid="{00000000-0005-0000-0000-0000FF510000}"/>
    <cellStyle name="Note 3 5 2 2" xfId="20995" xr:uid="{00000000-0005-0000-0000-000000520000}"/>
    <cellStyle name="Note 3 5 3" xfId="20996" xr:uid="{00000000-0005-0000-0000-000001520000}"/>
    <cellStyle name="Note 3 6" xfId="20997" xr:uid="{00000000-0005-0000-0000-000002520000}"/>
    <cellStyle name="Note 3 6 2" xfId="20998" xr:uid="{00000000-0005-0000-0000-000003520000}"/>
    <cellStyle name="Note 3 6 2 2" xfId="20999" xr:uid="{00000000-0005-0000-0000-000004520000}"/>
    <cellStyle name="Note 3 6 3" xfId="21000" xr:uid="{00000000-0005-0000-0000-000005520000}"/>
    <cellStyle name="Note 3 7" xfId="21001" xr:uid="{00000000-0005-0000-0000-000006520000}"/>
    <cellStyle name="Note 3 7 2" xfId="21002" xr:uid="{00000000-0005-0000-0000-000007520000}"/>
    <cellStyle name="Note 3 7 2 2" xfId="21003" xr:uid="{00000000-0005-0000-0000-000008520000}"/>
    <cellStyle name="Note 3 7 3" xfId="21004" xr:uid="{00000000-0005-0000-0000-000009520000}"/>
    <cellStyle name="Note 3 8" xfId="21005" xr:uid="{00000000-0005-0000-0000-00000A520000}"/>
    <cellStyle name="Note 3 8 2" xfId="21006" xr:uid="{00000000-0005-0000-0000-00000B520000}"/>
    <cellStyle name="Note 3 8 2 2" xfId="21007" xr:uid="{00000000-0005-0000-0000-00000C520000}"/>
    <cellStyle name="Note 3 8 3" xfId="21008" xr:uid="{00000000-0005-0000-0000-00000D520000}"/>
    <cellStyle name="Note 3 9" xfId="21009" xr:uid="{00000000-0005-0000-0000-00000E520000}"/>
    <cellStyle name="Note 3 9 2" xfId="21010" xr:uid="{00000000-0005-0000-0000-00000F520000}"/>
    <cellStyle name="Note 3 9 2 2" xfId="21011" xr:uid="{00000000-0005-0000-0000-000010520000}"/>
    <cellStyle name="Note 3 9 3" xfId="21012" xr:uid="{00000000-0005-0000-0000-000011520000}"/>
    <cellStyle name="Note 3_wimax" xfId="21013" xr:uid="{00000000-0005-0000-0000-000012520000}"/>
    <cellStyle name="Note 30" xfId="21014" xr:uid="{00000000-0005-0000-0000-000013520000}"/>
    <cellStyle name="Note 30 2" xfId="21015" xr:uid="{00000000-0005-0000-0000-000014520000}"/>
    <cellStyle name="Note 30 2 2" xfId="21016" xr:uid="{00000000-0005-0000-0000-000015520000}"/>
    <cellStyle name="Note 30 3" xfId="21017" xr:uid="{00000000-0005-0000-0000-000016520000}"/>
    <cellStyle name="Note 31" xfId="21018" xr:uid="{00000000-0005-0000-0000-000017520000}"/>
    <cellStyle name="Note 31 2" xfId="21019" xr:uid="{00000000-0005-0000-0000-000018520000}"/>
    <cellStyle name="Note 31 2 2" xfId="21020" xr:uid="{00000000-0005-0000-0000-000019520000}"/>
    <cellStyle name="Note 31 3" xfId="21021" xr:uid="{00000000-0005-0000-0000-00001A520000}"/>
    <cellStyle name="Note 32" xfId="21022" xr:uid="{00000000-0005-0000-0000-00001B520000}"/>
    <cellStyle name="Note 32 2" xfId="21023" xr:uid="{00000000-0005-0000-0000-00001C520000}"/>
    <cellStyle name="Note 32 2 2" xfId="21024" xr:uid="{00000000-0005-0000-0000-00001D520000}"/>
    <cellStyle name="Note 32 3" xfId="21025" xr:uid="{00000000-0005-0000-0000-00001E520000}"/>
    <cellStyle name="Note 33" xfId="21026" xr:uid="{00000000-0005-0000-0000-00001F520000}"/>
    <cellStyle name="Note 33 2" xfId="21027" xr:uid="{00000000-0005-0000-0000-000020520000}"/>
    <cellStyle name="Note 33 2 2" xfId="21028" xr:uid="{00000000-0005-0000-0000-000021520000}"/>
    <cellStyle name="Note 33 3" xfId="21029" xr:uid="{00000000-0005-0000-0000-000022520000}"/>
    <cellStyle name="Note 34" xfId="21030" xr:uid="{00000000-0005-0000-0000-000023520000}"/>
    <cellStyle name="Note 34 2" xfId="21031" xr:uid="{00000000-0005-0000-0000-000024520000}"/>
    <cellStyle name="Note 34 2 2" xfId="21032" xr:uid="{00000000-0005-0000-0000-000025520000}"/>
    <cellStyle name="Note 34 3" xfId="21033" xr:uid="{00000000-0005-0000-0000-000026520000}"/>
    <cellStyle name="Note 35" xfId="21034" xr:uid="{00000000-0005-0000-0000-000027520000}"/>
    <cellStyle name="Note 35 2" xfId="21035" xr:uid="{00000000-0005-0000-0000-000028520000}"/>
    <cellStyle name="Note 4" xfId="21036" xr:uid="{00000000-0005-0000-0000-000029520000}"/>
    <cellStyle name="Note 4 10" xfId="21037" xr:uid="{00000000-0005-0000-0000-00002A520000}"/>
    <cellStyle name="Note 4 10 2" xfId="21038" xr:uid="{00000000-0005-0000-0000-00002B520000}"/>
    <cellStyle name="Note 4 10 2 2" xfId="21039" xr:uid="{00000000-0005-0000-0000-00002C520000}"/>
    <cellStyle name="Note 4 10 3" xfId="21040" xr:uid="{00000000-0005-0000-0000-00002D520000}"/>
    <cellStyle name="Note 4 11" xfId="21041" xr:uid="{00000000-0005-0000-0000-00002E520000}"/>
    <cellStyle name="Note 4 11 2" xfId="21042" xr:uid="{00000000-0005-0000-0000-00002F520000}"/>
    <cellStyle name="Note 4 11 2 2" xfId="21043" xr:uid="{00000000-0005-0000-0000-000030520000}"/>
    <cellStyle name="Note 4 11 3" xfId="21044" xr:uid="{00000000-0005-0000-0000-000031520000}"/>
    <cellStyle name="Note 4 12" xfId="21045" xr:uid="{00000000-0005-0000-0000-000032520000}"/>
    <cellStyle name="Note 4 12 2" xfId="21046" xr:uid="{00000000-0005-0000-0000-000033520000}"/>
    <cellStyle name="Note 4 12 2 2" xfId="21047" xr:uid="{00000000-0005-0000-0000-000034520000}"/>
    <cellStyle name="Note 4 12 3" xfId="21048" xr:uid="{00000000-0005-0000-0000-000035520000}"/>
    <cellStyle name="Note 4 13" xfId="21049" xr:uid="{00000000-0005-0000-0000-000036520000}"/>
    <cellStyle name="Note 4 13 2" xfId="21050" xr:uid="{00000000-0005-0000-0000-000037520000}"/>
    <cellStyle name="Note 4 13 2 2" xfId="21051" xr:uid="{00000000-0005-0000-0000-000038520000}"/>
    <cellStyle name="Note 4 13 3" xfId="21052" xr:uid="{00000000-0005-0000-0000-000039520000}"/>
    <cellStyle name="Note 4 14" xfId="21053" xr:uid="{00000000-0005-0000-0000-00003A520000}"/>
    <cellStyle name="Note 4 14 2" xfId="21054" xr:uid="{00000000-0005-0000-0000-00003B520000}"/>
    <cellStyle name="Note 4 15" xfId="21055" xr:uid="{00000000-0005-0000-0000-00003C520000}"/>
    <cellStyle name="Note 4 16" xfId="21056" xr:uid="{00000000-0005-0000-0000-00003D520000}"/>
    <cellStyle name="Note 4 17" xfId="21057" xr:uid="{00000000-0005-0000-0000-00003E520000}"/>
    <cellStyle name="Note 4 18" xfId="21058" xr:uid="{00000000-0005-0000-0000-00003F520000}"/>
    <cellStyle name="Note 4 19" xfId="21059" xr:uid="{00000000-0005-0000-0000-000040520000}"/>
    <cellStyle name="Note 4 2" xfId="21060" xr:uid="{00000000-0005-0000-0000-000041520000}"/>
    <cellStyle name="Note 4 2 2" xfId="21061" xr:uid="{00000000-0005-0000-0000-000042520000}"/>
    <cellStyle name="Note 4 2 2 2" xfId="21062" xr:uid="{00000000-0005-0000-0000-000043520000}"/>
    <cellStyle name="Note 4 2 3" xfId="21063" xr:uid="{00000000-0005-0000-0000-000044520000}"/>
    <cellStyle name="Note 4 20" xfId="21064" xr:uid="{00000000-0005-0000-0000-000045520000}"/>
    <cellStyle name="Note 4 21" xfId="21065" xr:uid="{00000000-0005-0000-0000-000046520000}"/>
    <cellStyle name="Note 4 22" xfId="21066" xr:uid="{00000000-0005-0000-0000-000047520000}"/>
    <cellStyle name="Note 4 23" xfId="21067" xr:uid="{00000000-0005-0000-0000-000048520000}"/>
    <cellStyle name="Note 4 3" xfId="21068" xr:uid="{00000000-0005-0000-0000-000049520000}"/>
    <cellStyle name="Note 4 3 2" xfId="21069" xr:uid="{00000000-0005-0000-0000-00004A520000}"/>
    <cellStyle name="Note 4 3 2 2" xfId="21070" xr:uid="{00000000-0005-0000-0000-00004B520000}"/>
    <cellStyle name="Note 4 3 3" xfId="21071" xr:uid="{00000000-0005-0000-0000-00004C520000}"/>
    <cellStyle name="Note 4 4" xfId="21072" xr:uid="{00000000-0005-0000-0000-00004D520000}"/>
    <cellStyle name="Note 4 4 2" xfId="21073" xr:uid="{00000000-0005-0000-0000-00004E520000}"/>
    <cellStyle name="Note 4 4 2 2" xfId="21074" xr:uid="{00000000-0005-0000-0000-00004F520000}"/>
    <cellStyle name="Note 4 4 3" xfId="21075" xr:uid="{00000000-0005-0000-0000-000050520000}"/>
    <cellStyle name="Note 4 5" xfId="21076" xr:uid="{00000000-0005-0000-0000-000051520000}"/>
    <cellStyle name="Note 4 5 2" xfId="21077" xr:uid="{00000000-0005-0000-0000-000052520000}"/>
    <cellStyle name="Note 4 5 2 2" xfId="21078" xr:uid="{00000000-0005-0000-0000-000053520000}"/>
    <cellStyle name="Note 4 5 3" xfId="21079" xr:uid="{00000000-0005-0000-0000-000054520000}"/>
    <cellStyle name="Note 4 6" xfId="21080" xr:uid="{00000000-0005-0000-0000-000055520000}"/>
    <cellStyle name="Note 4 6 2" xfId="21081" xr:uid="{00000000-0005-0000-0000-000056520000}"/>
    <cellStyle name="Note 4 6 2 2" xfId="21082" xr:uid="{00000000-0005-0000-0000-000057520000}"/>
    <cellStyle name="Note 4 6 3" xfId="21083" xr:uid="{00000000-0005-0000-0000-000058520000}"/>
    <cellStyle name="Note 4 7" xfId="21084" xr:uid="{00000000-0005-0000-0000-000059520000}"/>
    <cellStyle name="Note 4 7 2" xfId="21085" xr:uid="{00000000-0005-0000-0000-00005A520000}"/>
    <cellStyle name="Note 4 7 2 2" xfId="21086" xr:uid="{00000000-0005-0000-0000-00005B520000}"/>
    <cellStyle name="Note 4 7 3" xfId="21087" xr:uid="{00000000-0005-0000-0000-00005C520000}"/>
    <cellStyle name="Note 4 8" xfId="21088" xr:uid="{00000000-0005-0000-0000-00005D520000}"/>
    <cellStyle name="Note 4 8 2" xfId="21089" xr:uid="{00000000-0005-0000-0000-00005E520000}"/>
    <cellStyle name="Note 4 8 2 2" xfId="21090" xr:uid="{00000000-0005-0000-0000-00005F520000}"/>
    <cellStyle name="Note 4 8 3" xfId="21091" xr:uid="{00000000-0005-0000-0000-000060520000}"/>
    <cellStyle name="Note 4 9" xfId="21092" xr:uid="{00000000-0005-0000-0000-000061520000}"/>
    <cellStyle name="Note 4 9 2" xfId="21093" xr:uid="{00000000-0005-0000-0000-000062520000}"/>
    <cellStyle name="Note 4 9 2 2" xfId="21094" xr:uid="{00000000-0005-0000-0000-000063520000}"/>
    <cellStyle name="Note 4 9 3" xfId="21095" xr:uid="{00000000-0005-0000-0000-000064520000}"/>
    <cellStyle name="Note 4_wimax" xfId="21096" xr:uid="{00000000-0005-0000-0000-000065520000}"/>
    <cellStyle name="Note 5" xfId="21097" xr:uid="{00000000-0005-0000-0000-000066520000}"/>
    <cellStyle name="Note 5 10" xfId="21098" xr:uid="{00000000-0005-0000-0000-000067520000}"/>
    <cellStyle name="Note 5 10 2" xfId="21099" xr:uid="{00000000-0005-0000-0000-000068520000}"/>
    <cellStyle name="Note 5 10 2 2" xfId="21100" xr:uid="{00000000-0005-0000-0000-000069520000}"/>
    <cellStyle name="Note 5 10 3" xfId="21101" xr:uid="{00000000-0005-0000-0000-00006A520000}"/>
    <cellStyle name="Note 5 11" xfId="21102" xr:uid="{00000000-0005-0000-0000-00006B520000}"/>
    <cellStyle name="Note 5 11 2" xfId="21103" xr:uid="{00000000-0005-0000-0000-00006C520000}"/>
    <cellStyle name="Note 5 11 2 2" xfId="21104" xr:uid="{00000000-0005-0000-0000-00006D520000}"/>
    <cellStyle name="Note 5 11 3" xfId="21105" xr:uid="{00000000-0005-0000-0000-00006E520000}"/>
    <cellStyle name="Note 5 12" xfId="21106" xr:uid="{00000000-0005-0000-0000-00006F520000}"/>
    <cellStyle name="Note 5 12 2" xfId="21107" xr:uid="{00000000-0005-0000-0000-000070520000}"/>
    <cellStyle name="Note 5 12 2 2" xfId="21108" xr:uid="{00000000-0005-0000-0000-000071520000}"/>
    <cellStyle name="Note 5 12 3" xfId="21109" xr:uid="{00000000-0005-0000-0000-000072520000}"/>
    <cellStyle name="Note 5 13" xfId="21110" xr:uid="{00000000-0005-0000-0000-000073520000}"/>
    <cellStyle name="Note 5 13 2" xfId="21111" xr:uid="{00000000-0005-0000-0000-000074520000}"/>
    <cellStyle name="Note 5 13 2 2" xfId="21112" xr:uid="{00000000-0005-0000-0000-000075520000}"/>
    <cellStyle name="Note 5 13 3" xfId="21113" xr:uid="{00000000-0005-0000-0000-000076520000}"/>
    <cellStyle name="Note 5 14" xfId="21114" xr:uid="{00000000-0005-0000-0000-000077520000}"/>
    <cellStyle name="Note 5 14 2" xfId="21115" xr:uid="{00000000-0005-0000-0000-000078520000}"/>
    <cellStyle name="Note 5 15" xfId="21116" xr:uid="{00000000-0005-0000-0000-000079520000}"/>
    <cellStyle name="Note 5 16" xfId="21117" xr:uid="{00000000-0005-0000-0000-00007A520000}"/>
    <cellStyle name="Note 5 17" xfId="21118" xr:uid="{00000000-0005-0000-0000-00007B520000}"/>
    <cellStyle name="Note 5 18" xfId="21119" xr:uid="{00000000-0005-0000-0000-00007C520000}"/>
    <cellStyle name="Note 5 19" xfId="21120" xr:uid="{00000000-0005-0000-0000-00007D520000}"/>
    <cellStyle name="Note 5 2" xfId="21121" xr:uid="{00000000-0005-0000-0000-00007E520000}"/>
    <cellStyle name="Note 5 2 2" xfId="21122" xr:uid="{00000000-0005-0000-0000-00007F520000}"/>
    <cellStyle name="Note 5 2 2 2" xfId="21123" xr:uid="{00000000-0005-0000-0000-000080520000}"/>
    <cellStyle name="Note 5 2 3" xfId="21124" xr:uid="{00000000-0005-0000-0000-000081520000}"/>
    <cellStyle name="Note 5 20" xfId="21125" xr:uid="{00000000-0005-0000-0000-000082520000}"/>
    <cellStyle name="Note 5 21" xfId="21126" xr:uid="{00000000-0005-0000-0000-000083520000}"/>
    <cellStyle name="Note 5 22" xfId="21127" xr:uid="{00000000-0005-0000-0000-000084520000}"/>
    <cellStyle name="Note 5 23" xfId="21128" xr:uid="{00000000-0005-0000-0000-000085520000}"/>
    <cellStyle name="Note 5 3" xfId="21129" xr:uid="{00000000-0005-0000-0000-000086520000}"/>
    <cellStyle name="Note 5 3 2" xfId="21130" xr:uid="{00000000-0005-0000-0000-000087520000}"/>
    <cellStyle name="Note 5 3 2 2" xfId="21131" xr:uid="{00000000-0005-0000-0000-000088520000}"/>
    <cellStyle name="Note 5 3 3" xfId="21132" xr:uid="{00000000-0005-0000-0000-000089520000}"/>
    <cellStyle name="Note 5 4" xfId="21133" xr:uid="{00000000-0005-0000-0000-00008A520000}"/>
    <cellStyle name="Note 5 4 2" xfId="21134" xr:uid="{00000000-0005-0000-0000-00008B520000}"/>
    <cellStyle name="Note 5 4 2 2" xfId="21135" xr:uid="{00000000-0005-0000-0000-00008C520000}"/>
    <cellStyle name="Note 5 4 3" xfId="21136" xr:uid="{00000000-0005-0000-0000-00008D520000}"/>
    <cellStyle name="Note 5 5" xfId="21137" xr:uid="{00000000-0005-0000-0000-00008E520000}"/>
    <cellStyle name="Note 5 5 2" xfId="21138" xr:uid="{00000000-0005-0000-0000-00008F520000}"/>
    <cellStyle name="Note 5 5 2 2" xfId="21139" xr:uid="{00000000-0005-0000-0000-000090520000}"/>
    <cellStyle name="Note 5 5 3" xfId="21140" xr:uid="{00000000-0005-0000-0000-000091520000}"/>
    <cellStyle name="Note 5 6" xfId="21141" xr:uid="{00000000-0005-0000-0000-000092520000}"/>
    <cellStyle name="Note 5 6 2" xfId="21142" xr:uid="{00000000-0005-0000-0000-000093520000}"/>
    <cellStyle name="Note 5 6 2 2" xfId="21143" xr:uid="{00000000-0005-0000-0000-000094520000}"/>
    <cellStyle name="Note 5 6 3" xfId="21144" xr:uid="{00000000-0005-0000-0000-000095520000}"/>
    <cellStyle name="Note 5 7" xfId="21145" xr:uid="{00000000-0005-0000-0000-000096520000}"/>
    <cellStyle name="Note 5 7 2" xfId="21146" xr:uid="{00000000-0005-0000-0000-000097520000}"/>
    <cellStyle name="Note 5 7 2 2" xfId="21147" xr:uid="{00000000-0005-0000-0000-000098520000}"/>
    <cellStyle name="Note 5 7 3" xfId="21148" xr:uid="{00000000-0005-0000-0000-000099520000}"/>
    <cellStyle name="Note 5 8" xfId="21149" xr:uid="{00000000-0005-0000-0000-00009A520000}"/>
    <cellStyle name="Note 5 8 2" xfId="21150" xr:uid="{00000000-0005-0000-0000-00009B520000}"/>
    <cellStyle name="Note 5 8 2 2" xfId="21151" xr:uid="{00000000-0005-0000-0000-00009C520000}"/>
    <cellStyle name="Note 5 8 3" xfId="21152" xr:uid="{00000000-0005-0000-0000-00009D520000}"/>
    <cellStyle name="Note 5 9" xfId="21153" xr:uid="{00000000-0005-0000-0000-00009E520000}"/>
    <cellStyle name="Note 5 9 2" xfId="21154" xr:uid="{00000000-0005-0000-0000-00009F520000}"/>
    <cellStyle name="Note 5 9 2 2" xfId="21155" xr:uid="{00000000-0005-0000-0000-0000A0520000}"/>
    <cellStyle name="Note 5 9 3" xfId="21156" xr:uid="{00000000-0005-0000-0000-0000A1520000}"/>
    <cellStyle name="Note 5_wimax" xfId="21157" xr:uid="{00000000-0005-0000-0000-0000A2520000}"/>
    <cellStyle name="Note 6" xfId="21158" xr:uid="{00000000-0005-0000-0000-0000A3520000}"/>
    <cellStyle name="Note 6 10" xfId="21159" xr:uid="{00000000-0005-0000-0000-0000A4520000}"/>
    <cellStyle name="Note 6 10 2" xfId="21160" xr:uid="{00000000-0005-0000-0000-0000A5520000}"/>
    <cellStyle name="Note 6 10 2 2" xfId="21161" xr:uid="{00000000-0005-0000-0000-0000A6520000}"/>
    <cellStyle name="Note 6 10 3" xfId="21162" xr:uid="{00000000-0005-0000-0000-0000A7520000}"/>
    <cellStyle name="Note 6 11" xfId="21163" xr:uid="{00000000-0005-0000-0000-0000A8520000}"/>
    <cellStyle name="Note 6 11 2" xfId="21164" xr:uid="{00000000-0005-0000-0000-0000A9520000}"/>
    <cellStyle name="Note 6 11 2 2" xfId="21165" xr:uid="{00000000-0005-0000-0000-0000AA520000}"/>
    <cellStyle name="Note 6 11 3" xfId="21166" xr:uid="{00000000-0005-0000-0000-0000AB520000}"/>
    <cellStyle name="Note 6 12" xfId="21167" xr:uid="{00000000-0005-0000-0000-0000AC520000}"/>
    <cellStyle name="Note 6 12 2" xfId="21168" xr:uid="{00000000-0005-0000-0000-0000AD520000}"/>
    <cellStyle name="Note 6 12 2 2" xfId="21169" xr:uid="{00000000-0005-0000-0000-0000AE520000}"/>
    <cellStyle name="Note 6 12 3" xfId="21170" xr:uid="{00000000-0005-0000-0000-0000AF520000}"/>
    <cellStyle name="Note 6 13" xfId="21171" xr:uid="{00000000-0005-0000-0000-0000B0520000}"/>
    <cellStyle name="Note 6 13 2" xfId="21172" xr:uid="{00000000-0005-0000-0000-0000B1520000}"/>
    <cellStyle name="Note 6 13 2 2" xfId="21173" xr:uid="{00000000-0005-0000-0000-0000B2520000}"/>
    <cellStyle name="Note 6 13 3" xfId="21174" xr:uid="{00000000-0005-0000-0000-0000B3520000}"/>
    <cellStyle name="Note 6 14" xfId="21175" xr:uid="{00000000-0005-0000-0000-0000B4520000}"/>
    <cellStyle name="Note 6 14 2" xfId="21176" xr:uid="{00000000-0005-0000-0000-0000B5520000}"/>
    <cellStyle name="Note 6 15" xfId="21177" xr:uid="{00000000-0005-0000-0000-0000B6520000}"/>
    <cellStyle name="Note 6 2" xfId="21178" xr:uid="{00000000-0005-0000-0000-0000B7520000}"/>
    <cellStyle name="Note 6 2 2" xfId="21179" xr:uid="{00000000-0005-0000-0000-0000B8520000}"/>
    <cellStyle name="Note 6 2 2 2" xfId="21180" xr:uid="{00000000-0005-0000-0000-0000B9520000}"/>
    <cellStyle name="Note 6 2 3" xfId="21181" xr:uid="{00000000-0005-0000-0000-0000BA520000}"/>
    <cellStyle name="Note 6 3" xfId="21182" xr:uid="{00000000-0005-0000-0000-0000BB520000}"/>
    <cellStyle name="Note 6 3 2" xfId="21183" xr:uid="{00000000-0005-0000-0000-0000BC520000}"/>
    <cellStyle name="Note 6 3 2 2" xfId="21184" xr:uid="{00000000-0005-0000-0000-0000BD520000}"/>
    <cellStyle name="Note 6 3 3" xfId="21185" xr:uid="{00000000-0005-0000-0000-0000BE520000}"/>
    <cellStyle name="Note 6 4" xfId="21186" xr:uid="{00000000-0005-0000-0000-0000BF520000}"/>
    <cellStyle name="Note 6 4 2" xfId="21187" xr:uid="{00000000-0005-0000-0000-0000C0520000}"/>
    <cellStyle name="Note 6 4 2 2" xfId="21188" xr:uid="{00000000-0005-0000-0000-0000C1520000}"/>
    <cellStyle name="Note 6 4 3" xfId="21189" xr:uid="{00000000-0005-0000-0000-0000C2520000}"/>
    <cellStyle name="Note 6 5" xfId="21190" xr:uid="{00000000-0005-0000-0000-0000C3520000}"/>
    <cellStyle name="Note 6 5 2" xfId="21191" xr:uid="{00000000-0005-0000-0000-0000C4520000}"/>
    <cellStyle name="Note 6 5 2 2" xfId="21192" xr:uid="{00000000-0005-0000-0000-0000C5520000}"/>
    <cellStyle name="Note 6 5 3" xfId="21193" xr:uid="{00000000-0005-0000-0000-0000C6520000}"/>
    <cellStyle name="Note 6 6" xfId="21194" xr:uid="{00000000-0005-0000-0000-0000C7520000}"/>
    <cellStyle name="Note 6 6 2" xfId="21195" xr:uid="{00000000-0005-0000-0000-0000C8520000}"/>
    <cellStyle name="Note 6 6 2 2" xfId="21196" xr:uid="{00000000-0005-0000-0000-0000C9520000}"/>
    <cellStyle name="Note 6 6 3" xfId="21197" xr:uid="{00000000-0005-0000-0000-0000CA520000}"/>
    <cellStyle name="Note 6 7" xfId="21198" xr:uid="{00000000-0005-0000-0000-0000CB520000}"/>
    <cellStyle name="Note 6 7 2" xfId="21199" xr:uid="{00000000-0005-0000-0000-0000CC520000}"/>
    <cellStyle name="Note 6 7 2 2" xfId="21200" xr:uid="{00000000-0005-0000-0000-0000CD520000}"/>
    <cellStyle name="Note 6 7 3" xfId="21201" xr:uid="{00000000-0005-0000-0000-0000CE520000}"/>
    <cellStyle name="Note 6 8" xfId="21202" xr:uid="{00000000-0005-0000-0000-0000CF520000}"/>
    <cellStyle name="Note 6 8 2" xfId="21203" xr:uid="{00000000-0005-0000-0000-0000D0520000}"/>
    <cellStyle name="Note 6 8 2 2" xfId="21204" xr:uid="{00000000-0005-0000-0000-0000D1520000}"/>
    <cellStyle name="Note 6 8 3" xfId="21205" xr:uid="{00000000-0005-0000-0000-0000D2520000}"/>
    <cellStyle name="Note 6 9" xfId="21206" xr:uid="{00000000-0005-0000-0000-0000D3520000}"/>
    <cellStyle name="Note 6 9 2" xfId="21207" xr:uid="{00000000-0005-0000-0000-0000D4520000}"/>
    <cellStyle name="Note 6 9 2 2" xfId="21208" xr:uid="{00000000-0005-0000-0000-0000D5520000}"/>
    <cellStyle name="Note 6 9 3" xfId="21209" xr:uid="{00000000-0005-0000-0000-0000D6520000}"/>
    <cellStyle name="Note 7" xfId="21210" xr:uid="{00000000-0005-0000-0000-0000D7520000}"/>
    <cellStyle name="Note 7 10" xfId="21211" xr:uid="{00000000-0005-0000-0000-0000D8520000}"/>
    <cellStyle name="Note 7 10 2" xfId="21212" xr:uid="{00000000-0005-0000-0000-0000D9520000}"/>
    <cellStyle name="Note 7 10 2 2" xfId="21213" xr:uid="{00000000-0005-0000-0000-0000DA520000}"/>
    <cellStyle name="Note 7 10 3" xfId="21214" xr:uid="{00000000-0005-0000-0000-0000DB520000}"/>
    <cellStyle name="Note 7 11" xfId="21215" xr:uid="{00000000-0005-0000-0000-0000DC520000}"/>
    <cellStyle name="Note 7 11 2" xfId="21216" xr:uid="{00000000-0005-0000-0000-0000DD520000}"/>
    <cellStyle name="Note 7 11 2 2" xfId="21217" xr:uid="{00000000-0005-0000-0000-0000DE520000}"/>
    <cellStyle name="Note 7 11 3" xfId="21218" xr:uid="{00000000-0005-0000-0000-0000DF520000}"/>
    <cellStyle name="Note 7 12" xfId="21219" xr:uid="{00000000-0005-0000-0000-0000E0520000}"/>
    <cellStyle name="Note 7 12 2" xfId="21220" xr:uid="{00000000-0005-0000-0000-0000E1520000}"/>
    <cellStyle name="Note 7 12 2 2" xfId="21221" xr:uid="{00000000-0005-0000-0000-0000E2520000}"/>
    <cellStyle name="Note 7 12 3" xfId="21222" xr:uid="{00000000-0005-0000-0000-0000E3520000}"/>
    <cellStyle name="Note 7 13" xfId="21223" xr:uid="{00000000-0005-0000-0000-0000E4520000}"/>
    <cellStyle name="Note 7 13 2" xfId="21224" xr:uid="{00000000-0005-0000-0000-0000E5520000}"/>
    <cellStyle name="Note 7 13 2 2" xfId="21225" xr:uid="{00000000-0005-0000-0000-0000E6520000}"/>
    <cellStyle name="Note 7 13 3" xfId="21226" xr:uid="{00000000-0005-0000-0000-0000E7520000}"/>
    <cellStyle name="Note 7 14" xfId="21227" xr:uid="{00000000-0005-0000-0000-0000E8520000}"/>
    <cellStyle name="Note 7 14 2" xfId="21228" xr:uid="{00000000-0005-0000-0000-0000E9520000}"/>
    <cellStyle name="Note 7 15" xfId="21229" xr:uid="{00000000-0005-0000-0000-0000EA520000}"/>
    <cellStyle name="Note 7 2" xfId="21230" xr:uid="{00000000-0005-0000-0000-0000EB520000}"/>
    <cellStyle name="Note 7 2 2" xfId="21231" xr:uid="{00000000-0005-0000-0000-0000EC520000}"/>
    <cellStyle name="Note 7 2 2 2" xfId="21232" xr:uid="{00000000-0005-0000-0000-0000ED520000}"/>
    <cellStyle name="Note 7 2 3" xfId="21233" xr:uid="{00000000-0005-0000-0000-0000EE520000}"/>
    <cellStyle name="Note 7 3" xfId="21234" xr:uid="{00000000-0005-0000-0000-0000EF520000}"/>
    <cellStyle name="Note 7 3 2" xfId="21235" xr:uid="{00000000-0005-0000-0000-0000F0520000}"/>
    <cellStyle name="Note 7 3 2 2" xfId="21236" xr:uid="{00000000-0005-0000-0000-0000F1520000}"/>
    <cellStyle name="Note 7 3 3" xfId="21237" xr:uid="{00000000-0005-0000-0000-0000F2520000}"/>
    <cellStyle name="Note 7 4" xfId="21238" xr:uid="{00000000-0005-0000-0000-0000F3520000}"/>
    <cellStyle name="Note 7 4 2" xfId="21239" xr:uid="{00000000-0005-0000-0000-0000F4520000}"/>
    <cellStyle name="Note 7 4 2 2" xfId="21240" xr:uid="{00000000-0005-0000-0000-0000F5520000}"/>
    <cellStyle name="Note 7 4 3" xfId="21241" xr:uid="{00000000-0005-0000-0000-0000F6520000}"/>
    <cellStyle name="Note 7 5" xfId="21242" xr:uid="{00000000-0005-0000-0000-0000F7520000}"/>
    <cellStyle name="Note 7 5 2" xfId="21243" xr:uid="{00000000-0005-0000-0000-0000F8520000}"/>
    <cellStyle name="Note 7 5 2 2" xfId="21244" xr:uid="{00000000-0005-0000-0000-0000F9520000}"/>
    <cellStyle name="Note 7 5 3" xfId="21245" xr:uid="{00000000-0005-0000-0000-0000FA520000}"/>
    <cellStyle name="Note 7 6" xfId="21246" xr:uid="{00000000-0005-0000-0000-0000FB520000}"/>
    <cellStyle name="Note 7 6 2" xfId="21247" xr:uid="{00000000-0005-0000-0000-0000FC520000}"/>
    <cellStyle name="Note 7 6 2 2" xfId="21248" xr:uid="{00000000-0005-0000-0000-0000FD520000}"/>
    <cellStyle name="Note 7 6 3" xfId="21249" xr:uid="{00000000-0005-0000-0000-0000FE520000}"/>
    <cellStyle name="Note 7 7" xfId="21250" xr:uid="{00000000-0005-0000-0000-0000FF520000}"/>
    <cellStyle name="Note 7 7 2" xfId="21251" xr:uid="{00000000-0005-0000-0000-000000530000}"/>
    <cellStyle name="Note 7 7 2 2" xfId="21252" xr:uid="{00000000-0005-0000-0000-000001530000}"/>
    <cellStyle name="Note 7 7 3" xfId="21253" xr:uid="{00000000-0005-0000-0000-000002530000}"/>
    <cellStyle name="Note 7 8" xfId="21254" xr:uid="{00000000-0005-0000-0000-000003530000}"/>
    <cellStyle name="Note 7 8 2" xfId="21255" xr:uid="{00000000-0005-0000-0000-000004530000}"/>
    <cellStyle name="Note 7 8 2 2" xfId="21256" xr:uid="{00000000-0005-0000-0000-000005530000}"/>
    <cellStyle name="Note 7 8 3" xfId="21257" xr:uid="{00000000-0005-0000-0000-000006530000}"/>
    <cellStyle name="Note 7 9" xfId="21258" xr:uid="{00000000-0005-0000-0000-000007530000}"/>
    <cellStyle name="Note 7 9 2" xfId="21259" xr:uid="{00000000-0005-0000-0000-000008530000}"/>
    <cellStyle name="Note 7 9 2 2" xfId="21260" xr:uid="{00000000-0005-0000-0000-000009530000}"/>
    <cellStyle name="Note 7 9 3" xfId="21261" xr:uid="{00000000-0005-0000-0000-00000A530000}"/>
    <cellStyle name="Note 8" xfId="21262" xr:uid="{00000000-0005-0000-0000-00000B530000}"/>
    <cellStyle name="Note 8 2" xfId="21263" xr:uid="{00000000-0005-0000-0000-00000C530000}"/>
    <cellStyle name="Note 8 2 2" xfId="21264" xr:uid="{00000000-0005-0000-0000-00000D530000}"/>
    <cellStyle name="Note 8 3" xfId="21265" xr:uid="{00000000-0005-0000-0000-00000E530000}"/>
    <cellStyle name="Note 8 4" xfId="21266" xr:uid="{00000000-0005-0000-0000-00000F530000}"/>
    <cellStyle name="Note 8 5" xfId="21267" xr:uid="{00000000-0005-0000-0000-000010530000}"/>
    <cellStyle name="Note 8 6" xfId="21268" xr:uid="{00000000-0005-0000-0000-000011530000}"/>
    <cellStyle name="Note 9" xfId="21269" xr:uid="{00000000-0005-0000-0000-000012530000}"/>
    <cellStyle name="Note 9 2" xfId="21270" xr:uid="{00000000-0005-0000-0000-000013530000}"/>
    <cellStyle name="Note 9 2 2" xfId="21271" xr:uid="{00000000-0005-0000-0000-000014530000}"/>
    <cellStyle name="Note 9 3" xfId="21272" xr:uid="{00000000-0005-0000-0000-000015530000}"/>
    <cellStyle name="Notes_multi" xfId="21273" xr:uid="{00000000-0005-0000-0000-000016530000}"/>
    <cellStyle name="Nummerierung" xfId="21274" xr:uid="{00000000-0005-0000-0000-000017530000}"/>
    <cellStyle name="Nummerierung 2" xfId="21275" xr:uid="{00000000-0005-0000-0000-000018530000}"/>
    <cellStyle name="Nummerierung 2 2" xfId="21276" xr:uid="{00000000-0005-0000-0000-000019530000}"/>
    <cellStyle name="Nummerierung 3" xfId="21277" xr:uid="{00000000-0005-0000-0000-00001A530000}"/>
    <cellStyle name="Obsolete" xfId="21278" xr:uid="{00000000-0005-0000-0000-00001B530000}"/>
    <cellStyle name="Obsolete 2" xfId="21279" xr:uid="{00000000-0005-0000-0000-00001C530000}"/>
    <cellStyle name="Obsolete 2 2" xfId="21280" xr:uid="{00000000-0005-0000-0000-00001D530000}"/>
    <cellStyle name="Obsolete 3" xfId="21281" xr:uid="{00000000-0005-0000-0000-00001E530000}"/>
    <cellStyle name="Œ…‹æØ‚è [0.00]_laroux" xfId="21282" xr:uid="{00000000-0005-0000-0000-00001F530000}"/>
    <cellStyle name="Œ…‹æØ‚è_laroux" xfId="21283" xr:uid="{00000000-0005-0000-0000-000020530000}"/>
    <cellStyle name="Ôèíàíñîâûé [0]_PERSONAL" xfId="21284" xr:uid="{00000000-0005-0000-0000-000021530000}"/>
    <cellStyle name="Ôèíàíñîâûé_PERSONAL" xfId="21285" xr:uid="{00000000-0005-0000-0000-000022530000}"/>
    <cellStyle name="Option" xfId="21286" xr:uid="{00000000-0005-0000-0000-000023530000}"/>
    <cellStyle name="Option 2" xfId="21287" xr:uid="{00000000-0005-0000-0000-000024530000}"/>
    <cellStyle name="Option 2 2" xfId="21288" xr:uid="{00000000-0005-0000-0000-000025530000}"/>
    <cellStyle name="Option 3" xfId="21289" xr:uid="{00000000-0005-0000-0000-000026530000}"/>
    <cellStyle name="OptionHeading" xfId="21290" xr:uid="{00000000-0005-0000-0000-000027530000}"/>
    <cellStyle name="OptionHeading 2" xfId="21291" xr:uid="{00000000-0005-0000-0000-000028530000}"/>
    <cellStyle name="OptionHeading 2 2" xfId="21292" xr:uid="{00000000-0005-0000-0000-000029530000}"/>
    <cellStyle name="OptionHeading 3" xfId="21293" xr:uid="{00000000-0005-0000-0000-00002A530000}"/>
    <cellStyle name="OptionHeading2" xfId="21294" xr:uid="{00000000-0005-0000-0000-00002B530000}"/>
    <cellStyle name="OptionHeading2 2" xfId="21295" xr:uid="{00000000-0005-0000-0000-00002C530000}"/>
    <cellStyle name="OptionHeading2 2 2" xfId="21296" xr:uid="{00000000-0005-0000-0000-00002D530000}"/>
    <cellStyle name="OptionHeading2 3" xfId="21297" xr:uid="{00000000-0005-0000-0000-00002E530000}"/>
    <cellStyle name="Output 10" xfId="21298" xr:uid="{00000000-0005-0000-0000-00002F530000}"/>
    <cellStyle name="Output 10 2" xfId="21299" xr:uid="{00000000-0005-0000-0000-000030530000}"/>
    <cellStyle name="Output 10 2 2" xfId="21300" xr:uid="{00000000-0005-0000-0000-000031530000}"/>
    <cellStyle name="Output 10 3" xfId="21301" xr:uid="{00000000-0005-0000-0000-000032530000}"/>
    <cellStyle name="Output 11" xfId="21302" xr:uid="{00000000-0005-0000-0000-000033530000}"/>
    <cellStyle name="Output 11 2" xfId="21303" xr:uid="{00000000-0005-0000-0000-000034530000}"/>
    <cellStyle name="Output 11 2 2" xfId="21304" xr:uid="{00000000-0005-0000-0000-000035530000}"/>
    <cellStyle name="Output 11 3" xfId="21305" xr:uid="{00000000-0005-0000-0000-000036530000}"/>
    <cellStyle name="Output 12" xfId="21306" xr:uid="{00000000-0005-0000-0000-000037530000}"/>
    <cellStyle name="Output 12 2" xfId="21307" xr:uid="{00000000-0005-0000-0000-000038530000}"/>
    <cellStyle name="Output 12 2 2" xfId="21308" xr:uid="{00000000-0005-0000-0000-000039530000}"/>
    <cellStyle name="Output 12 3" xfId="21309" xr:uid="{00000000-0005-0000-0000-00003A530000}"/>
    <cellStyle name="Output 13" xfId="21310" xr:uid="{00000000-0005-0000-0000-00003B530000}"/>
    <cellStyle name="Output 13 2" xfId="21311" xr:uid="{00000000-0005-0000-0000-00003C530000}"/>
    <cellStyle name="Output 13 2 2" xfId="21312" xr:uid="{00000000-0005-0000-0000-00003D530000}"/>
    <cellStyle name="Output 13 3" xfId="21313" xr:uid="{00000000-0005-0000-0000-00003E530000}"/>
    <cellStyle name="Output 14" xfId="21314" xr:uid="{00000000-0005-0000-0000-00003F530000}"/>
    <cellStyle name="Output 14 2" xfId="21315" xr:uid="{00000000-0005-0000-0000-000040530000}"/>
    <cellStyle name="Output 14 2 2" xfId="21316" xr:uid="{00000000-0005-0000-0000-000041530000}"/>
    <cellStyle name="Output 14 3" xfId="21317" xr:uid="{00000000-0005-0000-0000-000042530000}"/>
    <cellStyle name="Output 15" xfId="21318" xr:uid="{00000000-0005-0000-0000-000043530000}"/>
    <cellStyle name="Output 15 2" xfId="21319" xr:uid="{00000000-0005-0000-0000-000044530000}"/>
    <cellStyle name="Output 15 2 2" xfId="21320" xr:uid="{00000000-0005-0000-0000-000045530000}"/>
    <cellStyle name="Output 15 3" xfId="21321" xr:uid="{00000000-0005-0000-0000-000046530000}"/>
    <cellStyle name="Output 16" xfId="21322" xr:uid="{00000000-0005-0000-0000-000047530000}"/>
    <cellStyle name="Output 16 2" xfId="21323" xr:uid="{00000000-0005-0000-0000-000048530000}"/>
    <cellStyle name="Output 16 2 2" xfId="21324" xr:uid="{00000000-0005-0000-0000-000049530000}"/>
    <cellStyle name="Output 16 3" xfId="21325" xr:uid="{00000000-0005-0000-0000-00004A530000}"/>
    <cellStyle name="Output 17" xfId="21326" xr:uid="{00000000-0005-0000-0000-00004B530000}"/>
    <cellStyle name="Output 17 2" xfId="21327" xr:uid="{00000000-0005-0000-0000-00004C530000}"/>
    <cellStyle name="Output 17 2 2" xfId="21328" xr:uid="{00000000-0005-0000-0000-00004D530000}"/>
    <cellStyle name="Output 17 3" xfId="21329" xr:uid="{00000000-0005-0000-0000-00004E530000}"/>
    <cellStyle name="Output 18" xfId="21330" xr:uid="{00000000-0005-0000-0000-00004F530000}"/>
    <cellStyle name="Output 18 2" xfId="21331" xr:uid="{00000000-0005-0000-0000-000050530000}"/>
    <cellStyle name="Output 18 2 2" xfId="21332" xr:uid="{00000000-0005-0000-0000-000051530000}"/>
    <cellStyle name="Output 18 3" xfId="21333" xr:uid="{00000000-0005-0000-0000-000052530000}"/>
    <cellStyle name="Output 19" xfId="21334" xr:uid="{00000000-0005-0000-0000-000053530000}"/>
    <cellStyle name="Output 19 2" xfId="21335" xr:uid="{00000000-0005-0000-0000-000054530000}"/>
    <cellStyle name="Output 19 2 2" xfId="21336" xr:uid="{00000000-0005-0000-0000-000055530000}"/>
    <cellStyle name="Output 19 3" xfId="21337" xr:uid="{00000000-0005-0000-0000-000056530000}"/>
    <cellStyle name="Output 2" xfId="21338" xr:uid="{00000000-0005-0000-0000-000057530000}"/>
    <cellStyle name="Output 2 10" xfId="21339" xr:uid="{00000000-0005-0000-0000-000058530000}"/>
    <cellStyle name="Output 2 10 2" xfId="21340" xr:uid="{00000000-0005-0000-0000-000059530000}"/>
    <cellStyle name="Output 2 10 2 2" xfId="21341" xr:uid="{00000000-0005-0000-0000-00005A530000}"/>
    <cellStyle name="Output 2 10 3" xfId="21342" xr:uid="{00000000-0005-0000-0000-00005B530000}"/>
    <cellStyle name="Output 2 11" xfId="21343" xr:uid="{00000000-0005-0000-0000-00005C530000}"/>
    <cellStyle name="Output 2 11 2" xfId="21344" xr:uid="{00000000-0005-0000-0000-00005D530000}"/>
    <cellStyle name="Output 2 11 2 2" xfId="21345" xr:uid="{00000000-0005-0000-0000-00005E530000}"/>
    <cellStyle name="Output 2 11 3" xfId="21346" xr:uid="{00000000-0005-0000-0000-00005F530000}"/>
    <cellStyle name="Output 2 12" xfId="21347" xr:uid="{00000000-0005-0000-0000-000060530000}"/>
    <cellStyle name="Output 2 12 2" xfId="21348" xr:uid="{00000000-0005-0000-0000-000061530000}"/>
    <cellStyle name="Output 2 12 2 2" xfId="21349" xr:uid="{00000000-0005-0000-0000-000062530000}"/>
    <cellStyle name="Output 2 12 3" xfId="21350" xr:uid="{00000000-0005-0000-0000-000063530000}"/>
    <cellStyle name="Output 2 13" xfId="21351" xr:uid="{00000000-0005-0000-0000-000064530000}"/>
    <cellStyle name="Output 2 13 2" xfId="21352" xr:uid="{00000000-0005-0000-0000-000065530000}"/>
    <cellStyle name="Output 2 13 2 2" xfId="21353" xr:uid="{00000000-0005-0000-0000-000066530000}"/>
    <cellStyle name="Output 2 13 3" xfId="21354" xr:uid="{00000000-0005-0000-0000-000067530000}"/>
    <cellStyle name="Output 2 14" xfId="21355" xr:uid="{00000000-0005-0000-0000-000068530000}"/>
    <cellStyle name="Output 2 14 2" xfId="21356" xr:uid="{00000000-0005-0000-0000-000069530000}"/>
    <cellStyle name="Output 2 15" xfId="21357" xr:uid="{00000000-0005-0000-0000-00006A530000}"/>
    <cellStyle name="Output 2 16" xfId="21358" xr:uid="{00000000-0005-0000-0000-00006B530000}"/>
    <cellStyle name="Output 2 17" xfId="21359" xr:uid="{00000000-0005-0000-0000-00006C530000}"/>
    <cellStyle name="Output 2 18" xfId="21360" xr:uid="{00000000-0005-0000-0000-00006D530000}"/>
    <cellStyle name="Output 2 19" xfId="21361" xr:uid="{00000000-0005-0000-0000-00006E530000}"/>
    <cellStyle name="Output 2 2" xfId="21362" xr:uid="{00000000-0005-0000-0000-00006F530000}"/>
    <cellStyle name="Output 2 2 10" xfId="21363" xr:uid="{00000000-0005-0000-0000-000070530000}"/>
    <cellStyle name="Output 2 2 11" xfId="21364" xr:uid="{00000000-0005-0000-0000-000071530000}"/>
    <cellStyle name="Output 2 2 2" xfId="21365" xr:uid="{00000000-0005-0000-0000-000072530000}"/>
    <cellStyle name="Output 2 2 2 2" xfId="21366" xr:uid="{00000000-0005-0000-0000-000073530000}"/>
    <cellStyle name="Output 2 2 3" xfId="21367" xr:uid="{00000000-0005-0000-0000-000074530000}"/>
    <cellStyle name="Output 2 2 4" xfId="21368" xr:uid="{00000000-0005-0000-0000-000075530000}"/>
    <cellStyle name="Output 2 2 5" xfId="21369" xr:uid="{00000000-0005-0000-0000-000076530000}"/>
    <cellStyle name="Output 2 2 6" xfId="21370" xr:uid="{00000000-0005-0000-0000-000077530000}"/>
    <cellStyle name="Output 2 2 7" xfId="21371" xr:uid="{00000000-0005-0000-0000-000078530000}"/>
    <cellStyle name="Output 2 2 8" xfId="21372" xr:uid="{00000000-0005-0000-0000-000079530000}"/>
    <cellStyle name="Output 2 2 9" xfId="21373" xr:uid="{00000000-0005-0000-0000-00007A530000}"/>
    <cellStyle name="Output 2 20" xfId="21374" xr:uid="{00000000-0005-0000-0000-00007B530000}"/>
    <cellStyle name="Output 2 21" xfId="21375" xr:uid="{00000000-0005-0000-0000-00007C530000}"/>
    <cellStyle name="Output 2 22" xfId="21376" xr:uid="{00000000-0005-0000-0000-00007D530000}"/>
    <cellStyle name="Output 2 23" xfId="21377" xr:uid="{00000000-0005-0000-0000-00007E530000}"/>
    <cellStyle name="Output 2 3" xfId="21378" xr:uid="{00000000-0005-0000-0000-00007F530000}"/>
    <cellStyle name="Output 2 3 2" xfId="21379" xr:uid="{00000000-0005-0000-0000-000080530000}"/>
    <cellStyle name="Output 2 3 2 2" xfId="21380" xr:uid="{00000000-0005-0000-0000-000081530000}"/>
    <cellStyle name="Output 2 3 3" xfId="21381" xr:uid="{00000000-0005-0000-0000-000082530000}"/>
    <cellStyle name="Output 2 4" xfId="21382" xr:uid="{00000000-0005-0000-0000-000083530000}"/>
    <cellStyle name="Output 2 4 2" xfId="21383" xr:uid="{00000000-0005-0000-0000-000084530000}"/>
    <cellStyle name="Output 2 4 2 2" xfId="21384" xr:uid="{00000000-0005-0000-0000-000085530000}"/>
    <cellStyle name="Output 2 4 3" xfId="21385" xr:uid="{00000000-0005-0000-0000-000086530000}"/>
    <cellStyle name="Output 2 5" xfId="21386" xr:uid="{00000000-0005-0000-0000-000087530000}"/>
    <cellStyle name="Output 2 5 2" xfId="21387" xr:uid="{00000000-0005-0000-0000-000088530000}"/>
    <cellStyle name="Output 2 5 2 2" xfId="21388" xr:uid="{00000000-0005-0000-0000-000089530000}"/>
    <cellStyle name="Output 2 5 3" xfId="21389" xr:uid="{00000000-0005-0000-0000-00008A530000}"/>
    <cellStyle name="Output 2 6" xfId="21390" xr:uid="{00000000-0005-0000-0000-00008B530000}"/>
    <cellStyle name="Output 2 6 2" xfId="21391" xr:uid="{00000000-0005-0000-0000-00008C530000}"/>
    <cellStyle name="Output 2 6 2 2" xfId="21392" xr:uid="{00000000-0005-0000-0000-00008D530000}"/>
    <cellStyle name="Output 2 6 3" xfId="21393" xr:uid="{00000000-0005-0000-0000-00008E530000}"/>
    <cellStyle name="Output 2 7" xfId="21394" xr:uid="{00000000-0005-0000-0000-00008F530000}"/>
    <cellStyle name="Output 2 7 2" xfId="21395" xr:uid="{00000000-0005-0000-0000-000090530000}"/>
    <cellStyle name="Output 2 7 2 2" xfId="21396" xr:uid="{00000000-0005-0000-0000-000091530000}"/>
    <cellStyle name="Output 2 7 3" xfId="21397" xr:uid="{00000000-0005-0000-0000-000092530000}"/>
    <cellStyle name="Output 2 8" xfId="21398" xr:uid="{00000000-0005-0000-0000-000093530000}"/>
    <cellStyle name="Output 2 8 2" xfId="21399" xr:uid="{00000000-0005-0000-0000-000094530000}"/>
    <cellStyle name="Output 2 8 2 2" xfId="21400" xr:uid="{00000000-0005-0000-0000-000095530000}"/>
    <cellStyle name="Output 2 8 3" xfId="21401" xr:uid="{00000000-0005-0000-0000-000096530000}"/>
    <cellStyle name="Output 2 9" xfId="21402" xr:uid="{00000000-0005-0000-0000-000097530000}"/>
    <cellStyle name="Output 2 9 2" xfId="21403" xr:uid="{00000000-0005-0000-0000-000098530000}"/>
    <cellStyle name="Output 2 9 2 2" xfId="21404" xr:uid="{00000000-0005-0000-0000-000099530000}"/>
    <cellStyle name="Output 2 9 3" xfId="21405" xr:uid="{00000000-0005-0000-0000-00009A530000}"/>
    <cellStyle name="Output 2_wimax" xfId="21406" xr:uid="{00000000-0005-0000-0000-00009B530000}"/>
    <cellStyle name="Output 20" xfId="21407" xr:uid="{00000000-0005-0000-0000-00009C530000}"/>
    <cellStyle name="Output 20 2" xfId="21408" xr:uid="{00000000-0005-0000-0000-00009D530000}"/>
    <cellStyle name="Output 20 2 2" xfId="21409" xr:uid="{00000000-0005-0000-0000-00009E530000}"/>
    <cellStyle name="Output 20 3" xfId="21410" xr:uid="{00000000-0005-0000-0000-00009F530000}"/>
    <cellStyle name="Output 21" xfId="21411" xr:uid="{00000000-0005-0000-0000-0000A0530000}"/>
    <cellStyle name="Output 21 2" xfId="21412" xr:uid="{00000000-0005-0000-0000-0000A1530000}"/>
    <cellStyle name="Output 21 2 2" xfId="21413" xr:uid="{00000000-0005-0000-0000-0000A2530000}"/>
    <cellStyle name="Output 21 3" xfId="21414" xr:uid="{00000000-0005-0000-0000-0000A3530000}"/>
    <cellStyle name="Output 22" xfId="21415" xr:uid="{00000000-0005-0000-0000-0000A4530000}"/>
    <cellStyle name="Output 22 2" xfId="21416" xr:uid="{00000000-0005-0000-0000-0000A5530000}"/>
    <cellStyle name="Output 22 2 2" xfId="21417" xr:uid="{00000000-0005-0000-0000-0000A6530000}"/>
    <cellStyle name="Output 22 3" xfId="21418" xr:uid="{00000000-0005-0000-0000-0000A7530000}"/>
    <cellStyle name="Output 23" xfId="21419" xr:uid="{00000000-0005-0000-0000-0000A8530000}"/>
    <cellStyle name="Output 23 2" xfId="21420" xr:uid="{00000000-0005-0000-0000-0000A9530000}"/>
    <cellStyle name="Output 23 2 2" xfId="21421" xr:uid="{00000000-0005-0000-0000-0000AA530000}"/>
    <cellStyle name="Output 23 3" xfId="21422" xr:uid="{00000000-0005-0000-0000-0000AB530000}"/>
    <cellStyle name="Output 24" xfId="21423" xr:uid="{00000000-0005-0000-0000-0000AC530000}"/>
    <cellStyle name="Output 24 2" xfId="21424" xr:uid="{00000000-0005-0000-0000-0000AD530000}"/>
    <cellStyle name="Output 24 2 2" xfId="21425" xr:uid="{00000000-0005-0000-0000-0000AE530000}"/>
    <cellStyle name="Output 24 3" xfId="21426" xr:uid="{00000000-0005-0000-0000-0000AF530000}"/>
    <cellStyle name="Output 25" xfId="21427" xr:uid="{00000000-0005-0000-0000-0000B0530000}"/>
    <cellStyle name="Output 25 2" xfId="21428" xr:uid="{00000000-0005-0000-0000-0000B1530000}"/>
    <cellStyle name="Output 25 2 2" xfId="21429" xr:uid="{00000000-0005-0000-0000-0000B2530000}"/>
    <cellStyle name="Output 25 3" xfId="21430" xr:uid="{00000000-0005-0000-0000-0000B3530000}"/>
    <cellStyle name="Output 26" xfId="21431" xr:uid="{00000000-0005-0000-0000-0000B4530000}"/>
    <cellStyle name="Output 26 2" xfId="21432" xr:uid="{00000000-0005-0000-0000-0000B5530000}"/>
    <cellStyle name="Output 26 2 2" xfId="21433" xr:uid="{00000000-0005-0000-0000-0000B6530000}"/>
    <cellStyle name="Output 26 3" xfId="21434" xr:uid="{00000000-0005-0000-0000-0000B7530000}"/>
    <cellStyle name="Output 27" xfId="21435" xr:uid="{00000000-0005-0000-0000-0000B8530000}"/>
    <cellStyle name="Output 27 2" xfId="21436" xr:uid="{00000000-0005-0000-0000-0000B9530000}"/>
    <cellStyle name="Output 27 2 2" xfId="21437" xr:uid="{00000000-0005-0000-0000-0000BA530000}"/>
    <cellStyle name="Output 27 2 2 2" xfId="21438" xr:uid="{00000000-0005-0000-0000-0000BB530000}"/>
    <cellStyle name="Output 27 2 3" xfId="21439" xr:uid="{00000000-0005-0000-0000-0000BC530000}"/>
    <cellStyle name="Output 27 3" xfId="21440" xr:uid="{00000000-0005-0000-0000-0000BD530000}"/>
    <cellStyle name="Output 27 3 2" xfId="21441" xr:uid="{00000000-0005-0000-0000-0000BE530000}"/>
    <cellStyle name="Output 27 4" xfId="21442" xr:uid="{00000000-0005-0000-0000-0000BF530000}"/>
    <cellStyle name="Output 28" xfId="21443" xr:uid="{00000000-0005-0000-0000-0000C0530000}"/>
    <cellStyle name="Output 28 2" xfId="21444" xr:uid="{00000000-0005-0000-0000-0000C1530000}"/>
    <cellStyle name="Output 28 2 2" xfId="21445" xr:uid="{00000000-0005-0000-0000-0000C2530000}"/>
    <cellStyle name="Output 28 3" xfId="21446" xr:uid="{00000000-0005-0000-0000-0000C3530000}"/>
    <cellStyle name="Output 29" xfId="21447" xr:uid="{00000000-0005-0000-0000-0000C4530000}"/>
    <cellStyle name="Output 29 2" xfId="21448" xr:uid="{00000000-0005-0000-0000-0000C5530000}"/>
    <cellStyle name="Output 29 2 2" xfId="21449" xr:uid="{00000000-0005-0000-0000-0000C6530000}"/>
    <cellStyle name="Output 29 3" xfId="21450" xr:uid="{00000000-0005-0000-0000-0000C7530000}"/>
    <cellStyle name="Output 3" xfId="21451" xr:uid="{00000000-0005-0000-0000-0000C8530000}"/>
    <cellStyle name="Output 3 10" xfId="21452" xr:uid="{00000000-0005-0000-0000-0000C9530000}"/>
    <cellStyle name="Output 3 10 2" xfId="21453" xr:uid="{00000000-0005-0000-0000-0000CA530000}"/>
    <cellStyle name="Output 3 10 2 2" xfId="21454" xr:uid="{00000000-0005-0000-0000-0000CB530000}"/>
    <cellStyle name="Output 3 10 3" xfId="21455" xr:uid="{00000000-0005-0000-0000-0000CC530000}"/>
    <cellStyle name="Output 3 11" xfId="21456" xr:uid="{00000000-0005-0000-0000-0000CD530000}"/>
    <cellStyle name="Output 3 11 2" xfId="21457" xr:uid="{00000000-0005-0000-0000-0000CE530000}"/>
    <cellStyle name="Output 3 11 2 2" xfId="21458" xr:uid="{00000000-0005-0000-0000-0000CF530000}"/>
    <cellStyle name="Output 3 11 3" xfId="21459" xr:uid="{00000000-0005-0000-0000-0000D0530000}"/>
    <cellStyle name="Output 3 12" xfId="21460" xr:uid="{00000000-0005-0000-0000-0000D1530000}"/>
    <cellStyle name="Output 3 12 2" xfId="21461" xr:uid="{00000000-0005-0000-0000-0000D2530000}"/>
    <cellStyle name="Output 3 12 2 2" xfId="21462" xr:uid="{00000000-0005-0000-0000-0000D3530000}"/>
    <cellStyle name="Output 3 12 3" xfId="21463" xr:uid="{00000000-0005-0000-0000-0000D4530000}"/>
    <cellStyle name="Output 3 13" xfId="21464" xr:uid="{00000000-0005-0000-0000-0000D5530000}"/>
    <cellStyle name="Output 3 13 2" xfId="21465" xr:uid="{00000000-0005-0000-0000-0000D6530000}"/>
    <cellStyle name="Output 3 13 2 2" xfId="21466" xr:uid="{00000000-0005-0000-0000-0000D7530000}"/>
    <cellStyle name="Output 3 13 3" xfId="21467" xr:uid="{00000000-0005-0000-0000-0000D8530000}"/>
    <cellStyle name="Output 3 14" xfId="21468" xr:uid="{00000000-0005-0000-0000-0000D9530000}"/>
    <cellStyle name="Output 3 14 2" xfId="21469" xr:uid="{00000000-0005-0000-0000-0000DA530000}"/>
    <cellStyle name="Output 3 15" xfId="21470" xr:uid="{00000000-0005-0000-0000-0000DB530000}"/>
    <cellStyle name="Output 3 16" xfId="21471" xr:uid="{00000000-0005-0000-0000-0000DC530000}"/>
    <cellStyle name="Output 3 17" xfId="21472" xr:uid="{00000000-0005-0000-0000-0000DD530000}"/>
    <cellStyle name="Output 3 18" xfId="21473" xr:uid="{00000000-0005-0000-0000-0000DE530000}"/>
    <cellStyle name="Output 3 19" xfId="21474" xr:uid="{00000000-0005-0000-0000-0000DF530000}"/>
    <cellStyle name="Output 3 2" xfId="21475" xr:uid="{00000000-0005-0000-0000-0000E0530000}"/>
    <cellStyle name="Output 3 2 10" xfId="21476" xr:uid="{00000000-0005-0000-0000-0000E1530000}"/>
    <cellStyle name="Output 3 2 11" xfId="21477" xr:uid="{00000000-0005-0000-0000-0000E2530000}"/>
    <cellStyle name="Output 3 2 2" xfId="21478" xr:uid="{00000000-0005-0000-0000-0000E3530000}"/>
    <cellStyle name="Output 3 2 2 2" xfId="21479" xr:uid="{00000000-0005-0000-0000-0000E4530000}"/>
    <cellStyle name="Output 3 2 3" xfId="21480" xr:uid="{00000000-0005-0000-0000-0000E5530000}"/>
    <cellStyle name="Output 3 2 4" xfId="21481" xr:uid="{00000000-0005-0000-0000-0000E6530000}"/>
    <cellStyle name="Output 3 2 5" xfId="21482" xr:uid="{00000000-0005-0000-0000-0000E7530000}"/>
    <cellStyle name="Output 3 2 6" xfId="21483" xr:uid="{00000000-0005-0000-0000-0000E8530000}"/>
    <cellStyle name="Output 3 2 7" xfId="21484" xr:uid="{00000000-0005-0000-0000-0000E9530000}"/>
    <cellStyle name="Output 3 2 8" xfId="21485" xr:uid="{00000000-0005-0000-0000-0000EA530000}"/>
    <cellStyle name="Output 3 2 9" xfId="21486" xr:uid="{00000000-0005-0000-0000-0000EB530000}"/>
    <cellStyle name="Output 3 20" xfId="21487" xr:uid="{00000000-0005-0000-0000-0000EC530000}"/>
    <cellStyle name="Output 3 21" xfId="21488" xr:uid="{00000000-0005-0000-0000-0000ED530000}"/>
    <cellStyle name="Output 3 22" xfId="21489" xr:uid="{00000000-0005-0000-0000-0000EE530000}"/>
    <cellStyle name="Output 3 23" xfId="21490" xr:uid="{00000000-0005-0000-0000-0000EF530000}"/>
    <cellStyle name="Output 3 3" xfId="21491" xr:uid="{00000000-0005-0000-0000-0000F0530000}"/>
    <cellStyle name="Output 3 3 2" xfId="21492" xr:uid="{00000000-0005-0000-0000-0000F1530000}"/>
    <cellStyle name="Output 3 3 2 2" xfId="21493" xr:uid="{00000000-0005-0000-0000-0000F2530000}"/>
    <cellStyle name="Output 3 3 3" xfId="21494" xr:uid="{00000000-0005-0000-0000-0000F3530000}"/>
    <cellStyle name="Output 3 4" xfId="21495" xr:uid="{00000000-0005-0000-0000-0000F4530000}"/>
    <cellStyle name="Output 3 4 2" xfId="21496" xr:uid="{00000000-0005-0000-0000-0000F5530000}"/>
    <cellStyle name="Output 3 4 2 2" xfId="21497" xr:uid="{00000000-0005-0000-0000-0000F6530000}"/>
    <cellStyle name="Output 3 4 3" xfId="21498" xr:uid="{00000000-0005-0000-0000-0000F7530000}"/>
    <cellStyle name="Output 3 5" xfId="21499" xr:uid="{00000000-0005-0000-0000-0000F8530000}"/>
    <cellStyle name="Output 3 5 2" xfId="21500" xr:uid="{00000000-0005-0000-0000-0000F9530000}"/>
    <cellStyle name="Output 3 5 2 2" xfId="21501" xr:uid="{00000000-0005-0000-0000-0000FA530000}"/>
    <cellStyle name="Output 3 5 3" xfId="21502" xr:uid="{00000000-0005-0000-0000-0000FB530000}"/>
    <cellStyle name="Output 3 6" xfId="21503" xr:uid="{00000000-0005-0000-0000-0000FC530000}"/>
    <cellStyle name="Output 3 6 2" xfId="21504" xr:uid="{00000000-0005-0000-0000-0000FD530000}"/>
    <cellStyle name="Output 3 6 2 2" xfId="21505" xr:uid="{00000000-0005-0000-0000-0000FE530000}"/>
    <cellStyle name="Output 3 6 3" xfId="21506" xr:uid="{00000000-0005-0000-0000-0000FF530000}"/>
    <cellStyle name="Output 3 7" xfId="21507" xr:uid="{00000000-0005-0000-0000-000000540000}"/>
    <cellStyle name="Output 3 7 2" xfId="21508" xr:uid="{00000000-0005-0000-0000-000001540000}"/>
    <cellStyle name="Output 3 7 2 2" xfId="21509" xr:uid="{00000000-0005-0000-0000-000002540000}"/>
    <cellStyle name="Output 3 7 3" xfId="21510" xr:uid="{00000000-0005-0000-0000-000003540000}"/>
    <cellStyle name="Output 3 8" xfId="21511" xr:uid="{00000000-0005-0000-0000-000004540000}"/>
    <cellStyle name="Output 3 8 2" xfId="21512" xr:uid="{00000000-0005-0000-0000-000005540000}"/>
    <cellStyle name="Output 3 8 2 2" xfId="21513" xr:uid="{00000000-0005-0000-0000-000006540000}"/>
    <cellStyle name="Output 3 8 3" xfId="21514" xr:uid="{00000000-0005-0000-0000-000007540000}"/>
    <cellStyle name="Output 3 9" xfId="21515" xr:uid="{00000000-0005-0000-0000-000008540000}"/>
    <cellStyle name="Output 3 9 2" xfId="21516" xr:uid="{00000000-0005-0000-0000-000009540000}"/>
    <cellStyle name="Output 3 9 2 2" xfId="21517" xr:uid="{00000000-0005-0000-0000-00000A540000}"/>
    <cellStyle name="Output 3 9 3" xfId="21518" xr:uid="{00000000-0005-0000-0000-00000B540000}"/>
    <cellStyle name="Output 3_wimax" xfId="21519" xr:uid="{00000000-0005-0000-0000-00000C540000}"/>
    <cellStyle name="Output 30" xfId="21520" xr:uid="{00000000-0005-0000-0000-00000D540000}"/>
    <cellStyle name="Output 30 2" xfId="21521" xr:uid="{00000000-0005-0000-0000-00000E540000}"/>
    <cellStyle name="Output 30 2 2" xfId="21522" xr:uid="{00000000-0005-0000-0000-00000F540000}"/>
    <cellStyle name="Output 30 3" xfId="21523" xr:uid="{00000000-0005-0000-0000-000010540000}"/>
    <cellStyle name="Output 31" xfId="21524" xr:uid="{00000000-0005-0000-0000-000011540000}"/>
    <cellStyle name="Output 31 2" xfId="21525" xr:uid="{00000000-0005-0000-0000-000012540000}"/>
    <cellStyle name="Output 31 2 2" xfId="21526" xr:uid="{00000000-0005-0000-0000-000013540000}"/>
    <cellStyle name="Output 31 3" xfId="21527" xr:uid="{00000000-0005-0000-0000-000014540000}"/>
    <cellStyle name="Output 32" xfId="21528" xr:uid="{00000000-0005-0000-0000-000015540000}"/>
    <cellStyle name="Output 32 2" xfId="21529" xr:uid="{00000000-0005-0000-0000-000016540000}"/>
    <cellStyle name="Output 32 2 2" xfId="21530" xr:uid="{00000000-0005-0000-0000-000017540000}"/>
    <cellStyle name="Output 32 3" xfId="21531" xr:uid="{00000000-0005-0000-0000-000018540000}"/>
    <cellStyle name="Output 33" xfId="21532" xr:uid="{00000000-0005-0000-0000-000019540000}"/>
    <cellStyle name="Output 33 2" xfId="21533" xr:uid="{00000000-0005-0000-0000-00001A540000}"/>
    <cellStyle name="Output 33 2 2" xfId="21534" xr:uid="{00000000-0005-0000-0000-00001B540000}"/>
    <cellStyle name="Output 33 3" xfId="21535" xr:uid="{00000000-0005-0000-0000-00001C540000}"/>
    <cellStyle name="Output 34" xfId="21536" xr:uid="{00000000-0005-0000-0000-00001D540000}"/>
    <cellStyle name="Output 34 2" xfId="21537" xr:uid="{00000000-0005-0000-0000-00001E540000}"/>
    <cellStyle name="Output 34 2 2" xfId="21538" xr:uid="{00000000-0005-0000-0000-00001F540000}"/>
    <cellStyle name="Output 34 3" xfId="21539" xr:uid="{00000000-0005-0000-0000-000020540000}"/>
    <cellStyle name="Output 35" xfId="21540" xr:uid="{00000000-0005-0000-0000-000021540000}"/>
    <cellStyle name="Output 4" xfId="21541" xr:uid="{00000000-0005-0000-0000-000022540000}"/>
    <cellStyle name="Output 4 10" xfId="21542" xr:uid="{00000000-0005-0000-0000-000023540000}"/>
    <cellStyle name="Output 4 10 2" xfId="21543" xr:uid="{00000000-0005-0000-0000-000024540000}"/>
    <cellStyle name="Output 4 10 2 2" xfId="21544" xr:uid="{00000000-0005-0000-0000-000025540000}"/>
    <cellStyle name="Output 4 10 3" xfId="21545" xr:uid="{00000000-0005-0000-0000-000026540000}"/>
    <cellStyle name="Output 4 11" xfId="21546" xr:uid="{00000000-0005-0000-0000-000027540000}"/>
    <cellStyle name="Output 4 11 2" xfId="21547" xr:uid="{00000000-0005-0000-0000-000028540000}"/>
    <cellStyle name="Output 4 11 2 2" xfId="21548" xr:uid="{00000000-0005-0000-0000-000029540000}"/>
    <cellStyle name="Output 4 11 3" xfId="21549" xr:uid="{00000000-0005-0000-0000-00002A540000}"/>
    <cellStyle name="Output 4 12" xfId="21550" xr:uid="{00000000-0005-0000-0000-00002B540000}"/>
    <cellStyle name="Output 4 12 2" xfId="21551" xr:uid="{00000000-0005-0000-0000-00002C540000}"/>
    <cellStyle name="Output 4 12 2 2" xfId="21552" xr:uid="{00000000-0005-0000-0000-00002D540000}"/>
    <cellStyle name="Output 4 12 3" xfId="21553" xr:uid="{00000000-0005-0000-0000-00002E540000}"/>
    <cellStyle name="Output 4 13" xfId="21554" xr:uid="{00000000-0005-0000-0000-00002F540000}"/>
    <cellStyle name="Output 4 13 2" xfId="21555" xr:uid="{00000000-0005-0000-0000-000030540000}"/>
    <cellStyle name="Output 4 13 2 2" xfId="21556" xr:uid="{00000000-0005-0000-0000-000031540000}"/>
    <cellStyle name="Output 4 13 3" xfId="21557" xr:uid="{00000000-0005-0000-0000-000032540000}"/>
    <cellStyle name="Output 4 14" xfId="21558" xr:uid="{00000000-0005-0000-0000-000033540000}"/>
    <cellStyle name="Output 4 14 2" xfId="21559" xr:uid="{00000000-0005-0000-0000-000034540000}"/>
    <cellStyle name="Output 4 15" xfId="21560" xr:uid="{00000000-0005-0000-0000-000035540000}"/>
    <cellStyle name="Output 4 16" xfId="21561" xr:uid="{00000000-0005-0000-0000-000036540000}"/>
    <cellStyle name="Output 4 17" xfId="21562" xr:uid="{00000000-0005-0000-0000-000037540000}"/>
    <cellStyle name="Output 4 18" xfId="21563" xr:uid="{00000000-0005-0000-0000-000038540000}"/>
    <cellStyle name="Output 4 19" xfId="21564" xr:uid="{00000000-0005-0000-0000-000039540000}"/>
    <cellStyle name="Output 4 2" xfId="21565" xr:uid="{00000000-0005-0000-0000-00003A540000}"/>
    <cellStyle name="Output 4 2 10" xfId="21566" xr:uid="{00000000-0005-0000-0000-00003B540000}"/>
    <cellStyle name="Output 4 2 11" xfId="21567" xr:uid="{00000000-0005-0000-0000-00003C540000}"/>
    <cellStyle name="Output 4 2 2" xfId="21568" xr:uid="{00000000-0005-0000-0000-00003D540000}"/>
    <cellStyle name="Output 4 2 2 2" xfId="21569" xr:uid="{00000000-0005-0000-0000-00003E540000}"/>
    <cellStyle name="Output 4 2 3" xfId="21570" xr:uid="{00000000-0005-0000-0000-00003F540000}"/>
    <cellStyle name="Output 4 2 4" xfId="21571" xr:uid="{00000000-0005-0000-0000-000040540000}"/>
    <cellStyle name="Output 4 2 5" xfId="21572" xr:uid="{00000000-0005-0000-0000-000041540000}"/>
    <cellStyle name="Output 4 2 6" xfId="21573" xr:uid="{00000000-0005-0000-0000-000042540000}"/>
    <cellStyle name="Output 4 2 7" xfId="21574" xr:uid="{00000000-0005-0000-0000-000043540000}"/>
    <cellStyle name="Output 4 2 8" xfId="21575" xr:uid="{00000000-0005-0000-0000-000044540000}"/>
    <cellStyle name="Output 4 2 9" xfId="21576" xr:uid="{00000000-0005-0000-0000-000045540000}"/>
    <cellStyle name="Output 4 20" xfId="21577" xr:uid="{00000000-0005-0000-0000-000046540000}"/>
    <cellStyle name="Output 4 21" xfId="21578" xr:uid="{00000000-0005-0000-0000-000047540000}"/>
    <cellStyle name="Output 4 22" xfId="21579" xr:uid="{00000000-0005-0000-0000-000048540000}"/>
    <cellStyle name="Output 4 23" xfId="21580" xr:uid="{00000000-0005-0000-0000-000049540000}"/>
    <cellStyle name="Output 4 3" xfId="21581" xr:uid="{00000000-0005-0000-0000-00004A540000}"/>
    <cellStyle name="Output 4 3 2" xfId="21582" xr:uid="{00000000-0005-0000-0000-00004B540000}"/>
    <cellStyle name="Output 4 3 2 2" xfId="21583" xr:uid="{00000000-0005-0000-0000-00004C540000}"/>
    <cellStyle name="Output 4 3 3" xfId="21584" xr:uid="{00000000-0005-0000-0000-00004D540000}"/>
    <cellStyle name="Output 4 4" xfId="21585" xr:uid="{00000000-0005-0000-0000-00004E540000}"/>
    <cellStyle name="Output 4 4 2" xfId="21586" xr:uid="{00000000-0005-0000-0000-00004F540000}"/>
    <cellStyle name="Output 4 4 2 2" xfId="21587" xr:uid="{00000000-0005-0000-0000-000050540000}"/>
    <cellStyle name="Output 4 4 3" xfId="21588" xr:uid="{00000000-0005-0000-0000-000051540000}"/>
    <cellStyle name="Output 4 5" xfId="21589" xr:uid="{00000000-0005-0000-0000-000052540000}"/>
    <cellStyle name="Output 4 5 2" xfId="21590" xr:uid="{00000000-0005-0000-0000-000053540000}"/>
    <cellStyle name="Output 4 5 2 2" xfId="21591" xr:uid="{00000000-0005-0000-0000-000054540000}"/>
    <cellStyle name="Output 4 5 3" xfId="21592" xr:uid="{00000000-0005-0000-0000-000055540000}"/>
    <cellStyle name="Output 4 6" xfId="21593" xr:uid="{00000000-0005-0000-0000-000056540000}"/>
    <cellStyle name="Output 4 6 2" xfId="21594" xr:uid="{00000000-0005-0000-0000-000057540000}"/>
    <cellStyle name="Output 4 6 2 2" xfId="21595" xr:uid="{00000000-0005-0000-0000-000058540000}"/>
    <cellStyle name="Output 4 6 3" xfId="21596" xr:uid="{00000000-0005-0000-0000-000059540000}"/>
    <cellStyle name="Output 4 7" xfId="21597" xr:uid="{00000000-0005-0000-0000-00005A540000}"/>
    <cellStyle name="Output 4 7 2" xfId="21598" xr:uid="{00000000-0005-0000-0000-00005B540000}"/>
    <cellStyle name="Output 4 7 2 2" xfId="21599" xr:uid="{00000000-0005-0000-0000-00005C540000}"/>
    <cellStyle name="Output 4 7 3" xfId="21600" xr:uid="{00000000-0005-0000-0000-00005D540000}"/>
    <cellStyle name="Output 4 8" xfId="21601" xr:uid="{00000000-0005-0000-0000-00005E540000}"/>
    <cellStyle name="Output 4 8 2" xfId="21602" xr:uid="{00000000-0005-0000-0000-00005F540000}"/>
    <cellStyle name="Output 4 8 2 2" xfId="21603" xr:uid="{00000000-0005-0000-0000-000060540000}"/>
    <cellStyle name="Output 4 8 3" xfId="21604" xr:uid="{00000000-0005-0000-0000-000061540000}"/>
    <cellStyle name="Output 4 9" xfId="21605" xr:uid="{00000000-0005-0000-0000-000062540000}"/>
    <cellStyle name="Output 4 9 2" xfId="21606" xr:uid="{00000000-0005-0000-0000-000063540000}"/>
    <cellStyle name="Output 4 9 2 2" xfId="21607" xr:uid="{00000000-0005-0000-0000-000064540000}"/>
    <cellStyle name="Output 4 9 3" xfId="21608" xr:uid="{00000000-0005-0000-0000-000065540000}"/>
    <cellStyle name="Output 4_wimax" xfId="21609" xr:uid="{00000000-0005-0000-0000-000066540000}"/>
    <cellStyle name="Output 5" xfId="21610" xr:uid="{00000000-0005-0000-0000-000067540000}"/>
    <cellStyle name="Output 5 10" xfId="21611" xr:uid="{00000000-0005-0000-0000-000068540000}"/>
    <cellStyle name="Output 5 10 2" xfId="21612" xr:uid="{00000000-0005-0000-0000-000069540000}"/>
    <cellStyle name="Output 5 10 2 2" xfId="21613" xr:uid="{00000000-0005-0000-0000-00006A540000}"/>
    <cellStyle name="Output 5 10 3" xfId="21614" xr:uid="{00000000-0005-0000-0000-00006B540000}"/>
    <cellStyle name="Output 5 11" xfId="21615" xr:uid="{00000000-0005-0000-0000-00006C540000}"/>
    <cellStyle name="Output 5 11 2" xfId="21616" xr:uid="{00000000-0005-0000-0000-00006D540000}"/>
    <cellStyle name="Output 5 11 2 2" xfId="21617" xr:uid="{00000000-0005-0000-0000-00006E540000}"/>
    <cellStyle name="Output 5 11 3" xfId="21618" xr:uid="{00000000-0005-0000-0000-00006F540000}"/>
    <cellStyle name="Output 5 12" xfId="21619" xr:uid="{00000000-0005-0000-0000-000070540000}"/>
    <cellStyle name="Output 5 12 2" xfId="21620" xr:uid="{00000000-0005-0000-0000-000071540000}"/>
    <cellStyle name="Output 5 12 2 2" xfId="21621" xr:uid="{00000000-0005-0000-0000-000072540000}"/>
    <cellStyle name="Output 5 12 3" xfId="21622" xr:uid="{00000000-0005-0000-0000-000073540000}"/>
    <cellStyle name="Output 5 13" xfId="21623" xr:uid="{00000000-0005-0000-0000-000074540000}"/>
    <cellStyle name="Output 5 13 2" xfId="21624" xr:uid="{00000000-0005-0000-0000-000075540000}"/>
    <cellStyle name="Output 5 13 2 2" xfId="21625" xr:uid="{00000000-0005-0000-0000-000076540000}"/>
    <cellStyle name="Output 5 13 3" xfId="21626" xr:uid="{00000000-0005-0000-0000-000077540000}"/>
    <cellStyle name="Output 5 14" xfId="21627" xr:uid="{00000000-0005-0000-0000-000078540000}"/>
    <cellStyle name="Output 5 14 2" xfId="21628" xr:uid="{00000000-0005-0000-0000-000079540000}"/>
    <cellStyle name="Output 5 15" xfId="21629" xr:uid="{00000000-0005-0000-0000-00007A540000}"/>
    <cellStyle name="Output 5 16" xfId="21630" xr:uid="{00000000-0005-0000-0000-00007B540000}"/>
    <cellStyle name="Output 5 17" xfId="21631" xr:uid="{00000000-0005-0000-0000-00007C540000}"/>
    <cellStyle name="Output 5 18" xfId="21632" xr:uid="{00000000-0005-0000-0000-00007D540000}"/>
    <cellStyle name="Output 5 19" xfId="21633" xr:uid="{00000000-0005-0000-0000-00007E540000}"/>
    <cellStyle name="Output 5 2" xfId="21634" xr:uid="{00000000-0005-0000-0000-00007F540000}"/>
    <cellStyle name="Output 5 2 10" xfId="21635" xr:uid="{00000000-0005-0000-0000-000080540000}"/>
    <cellStyle name="Output 5 2 11" xfId="21636" xr:uid="{00000000-0005-0000-0000-000081540000}"/>
    <cellStyle name="Output 5 2 2" xfId="21637" xr:uid="{00000000-0005-0000-0000-000082540000}"/>
    <cellStyle name="Output 5 2 2 2" xfId="21638" xr:uid="{00000000-0005-0000-0000-000083540000}"/>
    <cellStyle name="Output 5 2 3" xfId="21639" xr:uid="{00000000-0005-0000-0000-000084540000}"/>
    <cellStyle name="Output 5 2 4" xfId="21640" xr:uid="{00000000-0005-0000-0000-000085540000}"/>
    <cellStyle name="Output 5 2 5" xfId="21641" xr:uid="{00000000-0005-0000-0000-000086540000}"/>
    <cellStyle name="Output 5 2 6" xfId="21642" xr:uid="{00000000-0005-0000-0000-000087540000}"/>
    <cellStyle name="Output 5 2 7" xfId="21643" xr:uid="{00000000-0005-0000-0000-000088540000}"/>
    <cellStyle name="Output 5 2 8" xfId="21644" xr:uid="{00000000-0005-0000-0000-000089540000}"/>
    <cellStyle name="Output 5 2 9" xfId="21645" xr:uid="{00000000-0005-0000-0000-00008A540000}"/>
    <cellStyle name="Output 5 20" xfId="21646" xr:uid="{00000000-0005-0000-0000-00008B540000}"/>
    <cellStyle name="Output 5 21" xfId="21647" xr:uid="{00000000-0005-0000-0000-00008C540000}"/>
    <cellStyle name="Output 5 22" xfId="21648" xr:uid="{00000000-0005-0000-0000-00008D540000}"/>
    <cellStyle name="Output 5 23" xfId="21649" xr:uid="{00000000-0005-0000-0000-00008E540000}"/>
    <cellStyle name="Output 5 3" xfId="21650" xr:uid="{00000000-0005-0000-0000-00008F540000}"/>
    <cellStyle name="Output 5 3 2" xfId="21651" xr:uid="{00000000-0005-0000-0000-000090540000}"/>
    <cellStyle name="Output 5 3 2 2" xfId="21652" xr:uid="{00000000-0005-0000-0000-000091540000}"/>
    <cellStyle name="Output 5 3 3" xfId="21653" xr:uid="{00000000-0005-0000-0000-000092540000}"/>
    <cellStyle name="Output 5 4" xfId="21654" xr:uid="{00000000-0005-0000-0000-000093540000}"/>
    <cellStyle name="Output 5 4 2" xfId="21655" xr:uid="{00000000-0005-0000-0000-000094540000}"/>
    <cellStyle name="Output 5 4 2 2" xfId="21656" xr:uid="{00000000-0005-0000-0000-000095540000}"/>
    <cellStyle name="Output 5 4 3" xfId="21657" xr:uid="{00000000-0005-0000-0000-000096540000}"/>
    <cellStyle name="Output 5 5" xfId="21658" xr:uid="{00000000-0005-0000-0000-000097540000}"/>
    <cellStyle name="Output 5 5 2" xfId="21659" xr:uid="{00000000-0005-0000-0000-000098540000}"/>
    <cellStyle name="Output 5 5 2 2" xfId="21660" xr:uid="{00000000-0005-0000-0000-000099540000}"/>
    <cellStyle name="Output 5 5 3" xfId="21661" xr:uid="{00000000-0005-0000-0000-00009A540000}"/>
    <cellStyle name="Output 5 6" xfId="21662" xr:uid="{00000000-0005-0000-0000-00009B540000}"/>
    <cellStyle name="Output 5 6 2" xfId="21663" xr:uid="{00000000-0005-0000-0000-00009C540000}"/>
    <cellStyle name="Output 5 6 2 2" xfId="21664" xr:uid="{00000000-0005-0000-0000-00009D540000}"/>
    <cellStyle name="Output 5 6 3" xfId="21665" xr:uid="{00000000-0005-0000-0000-00009E540000}"/>
    <cellStyle name="Output 5 7" xfId="21666" xr:uid="{00000000-0005-0000-0000-00009F540000}"/>
    <cellStyle name="Output 5 7 2" xfId="21667" xr:uid="{00000000-0005-0000-0000-0000A0540000}"/>
    <cellStyle name="Output 5 7 2 2" xfId="21668" xr:uid="{00000000-0005-0000-0000-0000A1540000}"/>
    <cellStyle name="Output 5 7 3" xfId="21669" xr:uid="{00000000-0005-0000-0000-0000A2540000}"/>
    <cellStyle name="Output 5 8" xfId="21670" xr:uid="{00000000-0005-0000-0000-0000A3540000}"/>
    <cellStyle name="Output 5 8 2" xfId="21671" xr:uid="{00000000-0005-0000-0000-0000A4540000}"/>
    <cellStyle name="Output 5 8 2 2" xfId="21672" xr:uid="{00000000-0005-0000-0000-0000A5540000}"/>
    <cellStyle name="Output 5 8 3" xfId="21673" xr:uid="{00000000-0005-0000-0000-0000A6540000}"/>
    <cellStyle name="Output 5 9" xfId="21674" xr:uid="{00000000-0005-0000-0000-0000A7540000}"/>
    <cellStyle name="Output 5 9 2" xfId="21675" xr:uid="{00000000-0005-0000-0000-0000A8540000}"/>
    <cellStyle name="Output 5 9 2 2" xfId="21676" xr:uid="{00000000-0005-0000-0000-0000A9540000}"/>
    <cellStyle name="Output 5 9 3" xfId="21677" xr:uid="{00000000-0005-0000-0000-0000AA540000}"/>
    <cellStyle name="Output 5_wimax" xfId="21678" xr:uid="{00000000-0005-0000-0000-0000AB540000}"/>
    <cellStyle name="Output 6" xfId="21679" xr:uid="{00000000-0005-0000-0000-0000AC540000}"/>
    <cellStyle name="Output 6 10" xfId="21680" xr:uid="{00000000-0005-0000-0000-0000AD540000}"/>
    <cellStyle name="Output 6 10 2" xfId="21681" xr:uid="{00000000-0005-0000-0000-0000AE540000}"/>
    <cellStyle name="Output 6 10 2 2" xfId="21682" xr:uid="{00000000-0005-0000-0000-0000AF540000}"/>
    <cellStyle name="Output 6 10 3" xfId="21683" xr:uid="{00000000-0005-0000-0000-0000B0540000}"/>
    <cellStyle name="Output 6 11" xfId="21684" xr:uid="{00000000-0005-0000-0000-0000B1540000}"/>
    <cellStyle name="Output 6 11 2" xfId="21685" xr:uid="{00000000-0005-0000-0000-0000B2540000}"/>
    <cellStyle name="Output 6 11 2 2" xfId="21686" xr:uid="{00000000-0005-0000-0000-0000B3540000}"/>
    <cellStyle name="Output 6 11 3" xfId="21687" xr:uid="{00000000-0005-0000-0000-0000B4540000}"/>
    <cellStyle name="Output 6 12" xfId="21688" xr:uid="{00000000-0005-0000-0000-0000B5540000}"/>
    <cellStyle name="Output 6 12 2" xfId="21689" xr:uid="{00000000-0005-0000-0000-0000B6540000}"/>
    <cellStyle name="Output 6 12 2 2" xfId="21690" xr:uid="{00000000-0005-0000-0000-0000B7540000}"/>
    <cellStyle name="Output 6 12 3" xfId="21691" xr:uid="{00000000-0005-0000-0000-0000B8540000}"/>
    <cellStyle name="Output 6 13" xfId="21692" xr:uid="{00000000-0005-0000-0000-0000B9540000}"/>
    <cellStyle name="Output 6 13 2" xfId="21693" xr:uid="{00000000-0005-0000-0000-0000BA540000}"/>
    <cellStyle name="Output 6 13 2 2" xfId="21694" xr:uid="{00000000-0005-0000-0000-0000BB540000}"/>
    <cellStyle name="Output 6 13 3" xfId="21695" xr:uid="{00000000-0005-0000-0000-0000BC540000}"/>
    <cellStyle name="Output 6 14" xfId="21696" xr:uid="{00000000-0005-0000-0000-0000BD540000}"/>
    <cellStyle name="Output 6 14 2" xfId="21697" xr:uid="{00000000-0005-0000-0000-0000BE540000}"/>
    <cellStyle name="Output 6 15" xfId="21698" xr:uid="{00000000-0005-0000-0000-0000BF540000}"/>
    <cellStyle name="Output 6 2" xfId="21699" xr:uid="{00000000-0005-0000-0000-0000C0540000}"/>
    <cellStyle name="Output 6 2 2" xfId="21700" xr:uid="{00000000-0005-0000-0000-0000C1540000}"/>
    <cellStyle name="Output 6 2 2 2" xfId="21701" xr:uid="{00000000-0005-0000-0000-0000C2540000}"/>
    <cellStyle name="Output 6 2 3" xfId="21702" xr:uid="{00000000-0005-0000-0000-0000C3540000}"/>
    <cellStyle name="Output 6 3" xfId="21703" xr:uid="{00000000-0005-0000-0000-0000C4540000}"/>
    <cellStyle name="Output 6 3 2" xfId="21704" xr:uid="{00000000-0005-0000-0000-0000C5540000}"/>
    <cellStyle name="Output 6 3 2 2" xfId="21705" xr:uid="{00000000-0005-0000-0000-0000C6540000}"/>
    <cellStyle name="Output 6 3 3" xfId="21706" xr:uid="{00000000-0005-0000-0000-0000C7540000}"/>
    <cellStyle name="Output 6 4" xfId="21707" xr:uid="{00000000-0005-0000-0000-0000C8540000}"/>
    <cellStyle name="Output 6 4 2" xfId="21708" xr:uid="{00000000-0005-0000-0000-0000C9540000}"/>
    <cellStyle name="Output 6 4 2 2" xfId="21709" xr:uid="{00000000-0005-0000-0000-0000CA540000}"/>
    <cellStyle name="Output 6 4 3" xfId="21710" xr:uid="{00000000-0005-0000-0000-0000CB540000}"/>
    <cellStyle name="Output 6 5" xfId="21711" xr:uid="{00000000-0005-0000-0000-0000CC540000}"/>
    <cellStyle name="Output 6 5 2" xfId="21712" xr:uid="{00000000-0005-0000-0000-0000CD540000}"/>
    <cellStyle name="Output 6 5 2 2" xfId="21713" xr:uid="{00000000-0005-0000-0000-0000CE540000}"/>
    <cellStyle name="Output 6 5 3" xfId="21714" xr:uid="{00000000-0005-0000-0000-0000CF540000}"/>
    <cellStyle name="Output 6 6" xfId="21715" xr:uid="{00000000-0005-0000-0000-0000D0540000}"/>
    <cellStyle name="Output 6 6 2" xfId="21716" xr:uid="{00000000-0005-0000-0000-0000D1540000}"/>
    <cellStyle name="Output 6 6 2 2" xfId="21717" xr:uid="{00000000-0005-0000-0000-0000D2540000}"/>
    <cellStyle name="Output 6 6 3" xfId="21718" xr:uid="{00000000-0005-0000-0000-0000D3540000}"/>
    <cellStyle name="Output 6 7" xfId="21719" xr:uid="{00000000-0005-0000-0000-0000D4540000}"/>
    <cellStyle name="Output 6 7 2" xfId="21720" xr:uid="{00000000-0005-0000-0000-0000D5540000}"/>
    <cellStyle name="Output 6 7 2 2" xfId="21721" xr:uid="{00000000-0005-0000-0000-0000D6540000}"/>
    <cellStyle name="Output 6 7 3" xfId="21722" xr:uid="{00000000-0005-0000-0000-0000D7540000}"/>
    <cellStyle name="Output 6 8" xfId="21723" xr:uid="{00000000-0005-0000-0000-0000D8540000}"/>
    <cellStyle name="Output 6 8 2" xfId="21724" xr:uid="{00000000-0005-0000-0000-0000D9540000}"/>
    <cellStyle name="Output 6 8 2 2" xfId="21725" xr:uid="{00000000-0005-0000-0000-0000DA540000}"/>
    <cellStyle name="Output 6 8 3" xfId="21726" xr:uid="{00000000-0005-0000-0000-0000DB540000}"/>
    <cellStyle name="Output 6 9" xfId="21727" xr:uid="{00000000-0005-0000-0000-0000DC540000}"/>
    <cellStyle name="Output 6 9 2" xfId="21728" xr:uid="{00000000-0005-0000-0000-0000DD540000}"/>
    <cellStyle name="Output 6 9 2 2" xfId="21729" xr:uid="{00000000-0005-0000-0000-0000DE540000}"/>
    <cellStyle name="Output 6 9 3" xfId="21730" xr:uid="{00000000-0005-0000-0000-0000DF540000}"/>
    <cellStyle name="Output 7" xfId="21731" xr:uid="{00000000-0005-0000-0000-0000E0540000}"/>
    <cellStyle name="Output 7 10" xfId="21732" xr:uid="{00000000-0005-0000-0000-0000E1540000}"/>
    <cellStyle name="Output 7 10 2" xfId="21733" xr:uid="{00000000-0005-0000-0000-0000E2540000}"/>
    <cellStyle name="Output 7 10 2 2" xfId="21734" xr:uid="{00000000-0005-0000-0000-0000E3540000}"/>
    <cellStyle name="Output 7 10 3" xfId="21735" xr:uid="{00000000-0005-0000-0000-0000E4540000}"/>
    <cellStyle name="Output 7 11" xfId="21736" xr:uid="{00000000-0005-0000-0000-0000E5540000}"/>
    <cellStyle name="Output 7 11 2" xfId="21737" xr:uid="{00000000-0005-0000-0000-0000E6540000}"/>
    <cellStyle name="Output 7 11 2 2" xfId="21738" xr:uid="{00000000-0005-0000-0000-0000E7540000}"/>
    <cellStyle name="Output 7 11 3" xfId="21739" xr:uid="{00000000-0005-0000-0000-0000E8540000}"/>
    <cellStyle name="Output 7 12" xfId="21740" xr:uid="{00000000-0005-0000-0000-0000E9540000}"/>
    <cellStyle name="Output 7 12 2" xfId="21741" xr:uid="{00000000-0005-0000-0000-0000EA540000}"/>
    <cellStyle name="Output 7 12 2 2" xfId="21742" xr:uid="{00000000-0005-0000-0000-0000EB540000}"/>
    <cellStyle name="Output 7 12 3" xfId="21743" xr:uid="{00000000-0005-0000-0000-0000EC540000}"/>
    <cellStyle name="Output 7 13" xfId="21744" xr:uid="{00000000-0005-0000-0000-0000ED540000}"/>
    <cellStyle name="Output 7 13 2" xfId="21745" xr:uid="{00000000-0005-0000-0000-0000EE540000}"/>
    <cellStyle name="Output 7 13 2 2" xfId="21746" xr:uid="{00000000-0005-0000-0000-0000EF540000}"/>
    <cellStyle name="Output 7 13 3" xfId="21747" xr:uid="{00000000-0005-0000-0000-0000F0540000}"/>
    <cellStyle name="Output 7 14" xfId="21748" xr:uid="{00000000-0005-0000-0000-0000F1540000}"/>
    <cellStyle name="Output 7 14 2" xfId="21749" xr:uid="{00000000-0005-0000-0000-0000F2540000}"/>
    <cellStyle name="Output 7 15" xfId="21750" xr:uid="{00000000-0005-0000-0000-0000F3540000}"/>
    <cellStyle name="Output 7 2" xfId="21751" xr:uid="{00000000-0005-0000-0000-0000F4540000}"/>
    <cellStyle name="Output 7 2 2" xfId="21752" xr:uid="{00000000-0005-0000-0000-0000F5540000}"/>
    <cellStyle name="Output 7 2 2 2" xfId="21753" xr:uid="{00000000-0005-0000-0000-0000F6540000}"/>
    <cellStyle name="Output 7 2 3" xfId="21754" xr:uid="{00000000-0005-0000-0000-0000F7540000}"/>
    <cellStyle name="Output 7 3" xfId="21755" xr:uid="{00000000-0005-0000-0000-0000F8540000}"/>
    <cellStyle name="Output 7 3 2" xfId="21756" xr:uid="{00000000-0005-0000-0000-0000F9540000}"/>
    <cellStyle name="Output 7 3 2 2" xfId="21757" xr:uid="{00000000-0005-0000-0000-0000FA540000}"/>
    <cellStyle name="Output 7 3 3" xfId="21758" xr:uid="{00000000-0005-0000-0000-0000FB540000}"/>
    <cellStyle name="Output 7 4" xfId="21759" xr:uid="{00000000-0005-0000-0000-0000FC540000}"/>
    <cellStyle name="Output 7 4 2" xfId="21760" xr:uid="{00000000-0005-0000-0000-0000FD540000}"/>
    <cellStyle name="Output 7 4 2 2" xfId="21761" xr:uid="{00000000-0005-0000-0000-0000FE540000}"/>
    <cellStyle name="Output 7 4 3" xfId="21762" xr:uid="{00000000-0005-0000-0000-0000FF540000}"/>
    <cellStyle name="Output 7 5" xfId="21763" xr:uid="{00000000-0005-0000-0000-000000550000}"/>
    <cellStyle name="Output 7 5 2" xfId="21764" xr:uid="{00000000-0005-0000-0000-000001550000}"/>
    <cellStyle name="Output 7 5 2 2" xfId="21765" xr:uid="{00000000-0005-0000-0000-000002550000}"/>
    <cellStyle name="Output 7 5 3" xfId="21766" xr:uid="{00000000-0005-0000-0000-000003550000}"/>
    <cellStyle name="Output 7 6" xfId="21767" xr:uid="{00000000-0005-0000-0000-000004550000}"/>
    <cellStyle name="Output 7 6 2" xfId="21768" xr:uid="{00000000-0005-0000-0000-000005550000}"/>
    <cellStyle name="Output 7 6 2 2" xfId="21769" xr:uid="{00000000-0005-0000-0000-000006550000}"/>
    <cellStyle name="Output 7 6 3" xfId="21770" xr:uid="{00000000-0005-0000-0000-000007550000}"/>
    <cellStyle name="Output 7 7" xfId="21771" xr:uid="{00000000-0005-0000-0000-000008550000}"/>
    <cellStyle name="Output 7 7 2" xfId="21772" xr:uid="{00000000-0005-0000-0000-000009550000}"/>
    <cellStyle name="Output 7 7 2 2" xfId="21773" xr:uid="{00000000-0005-0000-0000-00000A550000}"/>
    <cellStyle name="Output 7 7 3" xfId="21774" xr:uid="{00000000-0005-0000-0000-00000B550000}"/>
    <cellStyle name="Output 7 8" xfId="21775" xr:uid="{00000000-0005-0000-0000-00000C550000}"/>
    <cellStyle name="Output 7 8 2" xfId="21776" xr:uid="{00000000-0005-0000-0000-00000D550000}"/>
    <cellStyle name="Output 7 8 2 2" xfId="21777" xr:uid="{00000000-0005-0000-0000-00000E550000}"/>
    <cellStyle name="Output 7 8 3" xfId="21778" xr:uid="{00000000-0005-0000-0000-00000F550000}"/>
    <cellStyle name="Output 7 9" xfId="21779" xr:uid="{00000000-0005-0000-0000-000010550000}"/>
    <cellStyle name="Output 7 9 2" xfId="21780" xr:uid="{00000000-0005-0000-0000-000011550000}"/>
    <cellStyle name="Output 7 9 2 2" xfId="21781" xr:uid="{00000000-0005-0000-0000-000012550000}"/>
    <cellStyle name="Output 7 9 3" xfId="21782" xr:uid="{00000000-0005-0000-0000-000013550000}"/>
    <cellStyle name="Output 8" xfId="21783" xr:uid="{00000000-0005-0000-0000-000014550000}"/>
    <cellStyle name="Output 8 2" xfId="21784" xr:uid="{00000000-0005-0000-0000-000015550000}"/>
    <cellStyle name="Output 8 2 2" xfId="21785" xr:uid="{00000000-0005-0000-0000-000016550000}"/>
    <cellStyle name="Output 8 3" xfId="21786" xr:uid="{00000000-0005-0000-0000-000017550000}"/>
    <cellStyle name="Output 9" xfId="21787" xr:uid="{00000000-0005-0000-0000-000018550000}"/>
    <cellStyle name="Output 9 2" xfId="21788" xr:uid="{00000000-0005-0000-0000-000019550000}"/>
    <cellStyle name="Output 9 2 2" xfId="21789" xr:uid="{00000000-0005-0000-0000-00001A550000}"/>
    <cellStyle name="Output 9 3" xfId="21790" xr:uid="{00000000-0005-0000-0000-00001B550000}"/>
    <cellStyle name="OverHead" xfId="21791" xr:uid="{00000000-0005-0000-0000-00001C550000}"/>
    <cellStyle name="OverHead 2" xfId="21792" xr:uid="{00000000-0005-0000-0000-00001D550000}"/>
    <cellStyle name="OverHead 2 2" xfId="21793" xr:uid="{00000000-0005-0000-0000-00001E550000}"/>
    <cellStyle name="OverHead 3" xfId="21794" xr:uid="{00000000-0005-0000-0000-00001F550000}"/>
    <cellStyle name="Overskrift" xfId="21795" xr:uid="{00000000-0005-0000-0000-000020550000}"/>
    <cellStyle name="Overskrift 2" xfId="21796" xr:uid="{00000000-0005-0000-0000-000021550000}"/>
    <cellStyle name="Overskrift 2 2" xfId="21797" xr:uid="{00000000-0005-0000-0000-000022550000}"/>
    <cellStyle name="Overskrift 3" xfId="21798" xr:uid="{00000000-0005-0000-0000-000023550000}"/>
    <cellStyle name="Part Number" xfId="21799" xr:uid="{00000000-0005-0000-0000-000024550000}"/>
    <cellStyle name="Part Number 2" xfId="21800" xr:uid="{00000000-0005-0000-0000-000025550000}"/>
    <cellStyle name="Part Number 2 2" xfId="21801" xr:uid="{00000000-0005-0000-0000-000026550000}"/>
    <cellStyle name="Part Number 3" xfId="21802" xr:uid="{00000000-0005-0000-0000-000027550000}"/>
    <cellStyle name="per.style" xfId="21803" xr:uid="{00000000-0005-0000-0000-000028550000}"/>
    <cellStyle name="per.style 2" xfId="21804" xr:uid="{00000000-0005-0000-0000-000029550000}"/>
    <cellStyle name="per.style 2 2" xfId="21805" xr:uid="{00000000-0005-0000-0000-00002A550000}"/>
    <cellStyle name="per.style 3" xfId="21806" xr:uid="{00000000-0005-0000-0000-00002B550000}"/>
    <cellStyle name="Percent (0)" xfId="21807" xr:uid="{00000000-0005-0000-0000-00002C550000}"/>
    <cellStyle name="Percent (0) 2" xfId="21808" xr:uid="{00000000-0005-0000-0000-00002D550000}"/>
    <cellStyle name="Percent (0) 2 2" xfId="21809" xr:uid="{00000000-0005-0000-0000-00002E550000}"/>
    <cellStyle name="Percent (0) 3" xfId="21810" xr:uid="{00000000-0005-0000-0000-00002F550000}"/>
    <cellStyle name="Percent [0]" xfId="21811" xr:uid="{00000000-0005-0000-0000-000030550000}"/>
    <cellStyle name="Percent [0] 2" xfId="21812" xr:uid="{00000000-0005-0000-0000-000031550000}"/>
    <cellStyle name="Percent [0] 2 2" xfId="21813" xr:uid="{00000000-0005-0000-0000-000032550000}"/>
    <cellStyle name="Percent [0] 3" xfId="21814" xr:uid="{00000000-0005-0000-0000-000033550000}"/>
    <cellStyle name="Percent [00]" xfId="21815" xr:uid="{00000000-0005-0000-0000-000034550000}"/>
    <cellStyle name="Percent [00] 2" xfId="21816" xr:uid="{00000000-0005-0000-0000-000035550000}"/>
    <cellStyle name="Percent [00] 2 2" xfId="21817" xr:uid="{00000000-0005-0000-0000-000036550000}"/>
    <cellStyle name="Percent [00] 3" xfId="21818" xr:uid="{00000000-0005-0000-0000-000037550000}"/>
    <cellStyle name="Percent [2]" xfId="21819" xr:uid="{00000000-0005-0000-0000-000038550000}"/>
    <cellStyle name="Percent [2] 10" xfId="21820" xr:uid="{00000000-0005-0000-0000-000039550000}"/>
    <cellStyle name="Percent [2] 10 2" xfId="21821" xr:uid="{00000000-0005-0000-0000-00003A550000}"/>
    <cellStyle name="Percent [2] 11" xfId="21822" xr:uid="{00000000-0005-0000-0000-00003B550000}"/>
    <cellStyle name="Percent [2] 11 2" xfId="21823" xr:uid="{00000000-0005-0000-0000-00003C550000}"/>
    <cellStyle name="Percent [2] 12" xfId="21824" xr:uid="{00000000-0005-0000-0000-00003D550000}"/>
    <cellStyle name="Percent [2] 12 2" xfId="21825" xr:uid="{00000000-0005-0000-0000-00003E550000}"/>
    <cellStyle name="Percent [2] 13" xfId="21826" xr:uid="{00000000-0005-0000-0000-00003F550000}"/>
    <cellStyle name="Percent [2] 13 2" xfId="21827" xr:uid="{00000000-0005-0000-0000-000040550000}"/>
    <cellStyle name="Percent [2] 14" xfId="21828" xr:uid="{00000000-0005-0000-0000-000041550000}"/>
    <cellStyle name="Percent [2] 14 2" xfId="21829" xr:uid="{00000000-0005-0000-0000-000042550000}"/>
    <cellStyle name="Percent [2] 15" xfId="21830" xr:uid="{00000000-0005-0000-0000-000043550000}"/>
    <cellStyle name="Percent [2] 15 2" xfId="21831" xr:uid="{00000000-0005-0000-0000-000044550000}"/>
    <cellStyle name="Percent [2] 16" xfId="21832" xr:uid="{00000000-0005-0000-0000-000045550000}"/>
    <cellStyle name="Percent [2] 16 2" xfId="21833" xr:uid="{00000000-0005-0000-0000-000046550000}"/>
    <cellStyle name="Percent [2] 17" xfId="21834" xr:uid="{00000000-0005-0000-0000-000047550000}"/>
    <cellStyle name="Percent [2] 17 2" xfId="21835" xr:uid="{00000000-0005-0000-0000-000048550000}"/>
    <cellStyle name="Percent [2] 18" xfId="21836" xr:uid="{00000000-0005-0000-0000-000049550000}"/>
    <cellStyle name="Percent [2] 18 2" xfId="21837" xr:uid="{00000000-0005-0000-0000-00004A550000}"/>
    <cellStyle name="Percent [2] 19" xfId="21838" xr:uid="{00000000-0005-0000-0000-00004B550000}"/>
    <cellStyle name="Percent [2] 19 2" xfId="21839" xr:uid="{00000000-0005-0000-0000-00004C550000}"/>
    <cellStyle name="Percent [2] 2" xfId="21840" xr:uid="{00000000-0005-0000-0000-00004D550000}"/>
    <cellStyle name="Percent [2] 2 2" xfId="21841" xr:uid="{00000000-0005-0000-0000-00004E550000}"/>
    <cellStyle name="Percent [2] 2 2 2" xfId="21842" xr:uid="{00000000-0005-0000-0000-00004F550000}"/>
    <cellStyle name="Percent [2] 2 3" xfId="21843" xr:uid="{00000000-0005-0000-0000-000050550000}"/>
    <cellStyle name="Percent [2] 20" xfId="21844" xr:uid="{00000000-0005-0000-0000-000051550000}"/>
    <cellStyle name="Percent [2] 20 2" xfId="21845" xr:uid="{00000000-0005-0000-0000-000052550000}"/>
    <cellStyle name="Percent [2] 21" xfId="21846" xr:uid="{00000000-0005-0000-0000-000053550000}"/>
    <cellStyle name="Percent [2] 21 2" xfId="21847" xr:uid="{00000000-0005-0000-0000-000054550000}"/>
    <cellStyle name="Percent [2] 22" xfId="21848" xr:uid="{00000000-0005-0000-0000-000055550000}"/>
    <cellStyle name="Percent [2] 22 2" xfId="21849" xr:uid="{00000000-0005-0000-0000-000056550000}"/>
    <cellStyle name="Percent [2] 23" xfId="21850" xr:uid="{00000000-0005-0000-0000-000057550000}"/>
    <cellStyle name="Percent [2] 23 2" xfId="21851" xr:uid="{00000000-0005-0000-0000-000058550000}"/>
    <cellStyle name="Percent [2] 24" xfId="21852" xr:uid="{00000000-0005-0000-0000-000059550000}"/>
    <cellStyle name="Percent [2] 24 2" xfId="21853" xr:uid="{00000000-0005-0000-0000-00005A550000}"/>
    <cellStyle name="Percent [2] 25" xfId="21854" xr:uid="{00000000-0005-0000-0000-00005B550000}"/>
    <cellStyle name="Percent [2] 25 2" xfId="21855" xr:uid="{00000000-0005-0000-0000-00005C550000}"/>
    <cellStyle name="Percent [2] 26" xfId="21856" xr:uid="{00000000-0005-0000-0000-00005D550000}"/>
    <cellStyle name="Percent [2] 26 2" xfId="21857" xr:uid="{00000000-0005-0000-0000-00005E550000}"/>
    <cellStyle name="Percent [2] 27" xfId="21858" xr:uid="{00000000-0005-0000-0000-00005F550000}"/>
    <cellStyle name="Percent [2] 27 2" xfId="21859" xr:uid="{00000000-0005-0000-0000-000060550000}"/>
    <cellStyle name="Percent [2] 28" xfId="21860" xr:uid="{00000000-0005-0000-0000-000061550000}"/>
    <cellStyle name="Percent [2] 28 2" xfId="21861" xr:uid="{00000000-0005-0000-0000-000062550000}"/>
    <cellStyle name="Percent [2] 29" xfId="21862" xr:uid="{00000000-0005-0000-0000-000063550000}"/>
    <cellStyle name="Percent [2] 29 2" xfId="21863" xr:uid="{00000000-0005-0000-0000-000064550000}"/>
    <cellStyle name="Percent [2] 3" xfId="21864" xr:uid="{00000000-0005-0000-0000-000065550000}"/>
    <cellStyle name="Percent [2] 3 2" xfId="21865" xr:uid="{00000000-0005-0000-0000-000066550000}"/>
    <cellStyle name="Percent [2] 3 2 2" xfId="21866" xr:uid="{00000000-0005-0000-0000-000067550000}"/>
    <cellStyle name="Percent [2] 3 3" xfId="21867" xr:uid="{00000000-0005-0000-0000-000068550000}"/>
    <cellStyle name="Percent [2] 30" xfId="21868" xr:uid="{00000000-0005-0000-0000-000069550000}"/>
    <cellStyle name="Percent [2] 30 2" xfId="21869" xr:uid="{00000000-0005-0000-0000-00006A550000}"/>
    <cellStyle name="Percent [2] 31" xfId="21870" xr:uid="{00000000-0005-0000-0000-00006B550000}"/>
    <cellStyle name="Percent [2] 31 2" xfId="21871" xr:uid="{00000000-0005-0000-0000-00006C550000}"/>
    <cellStyle name="Percent [2] 32" xfId="21872" xr:uid="{00000000-0005-0000-0000-00006D550000}"/>
    <cellStyle name="Percent [2] 32 2" xfId="21873" xr:uid="{00000000-0005-0000-0000-00006E550000}"/>
    <cellStyle name="Percent [2] 33" xfId="21874" xr:uid="{00000000-0005-0000-0000-00006F550000}"/>
    <cellStyle name="Percent [2] 33 2" xfId="21875" xr:uid="{00000000-0005-0000-0000-000070550000}"/>
    <cellStyle name="Percent [2] 34" xfId="21876" xr:uid="{00000000-0005-0000-0000-000071550000}"/>
    <cellStyle name="Percent [2] 34 2" xfId="21877" xr:uid="{00000000-0005-0000-0000-000072550000}"/>
    <cellStyle name="Percent [2] 35" xfId="21878" xr:uid="{00000000-0005-0000-0000-000073550000}"/>
    <cellStyle name="Percent [2] 35 2" xfId="21879" xr:uid="{00000000-0005-0000-0000-000074550000}"/>
    <cellStyle name="Percent [2] 36" xfId="21880" xr:uid="{00000000-0005-0000-0000-000075550000}"/>
    <cellStyle name="Percent [2] 36 2" xfId="21881" xr:uid="{00000000-0005-0000-0000-000076550000}"/>
    <cellStyle name="Percent [2] 37" xfId="21882" xr:uid="{00000000-0005-0000-0000-000077550000}"/>
    <cellStyle name="Percent [2] 37 2" xfId="21883" xr:uid="{00000000-0005-0000-0000-000078550000}"/>
    <cellStyle name="Percent [2] 38" xfId="21884" xr:uid="{00000000-0005-0000-0000-000079550000}"/>
    <cellStyle name="Percent [2] 38 2" xfId="21885" xr:uid="{00000000-0005-0000-0000-00007A550000}"/>
    <cellStyle name="Percent [2] 39" xfId="21886" xr:uid="{00000000-0005-0000-0000-00007B550000}"/>
    <cellStyle name="Percent [2] 39 2" xfId="21887" xr:uid="{00000000-0005-0000-0000-00007C550000}"/>
    <cellStyle name="Percent [2] 4" xfId="21888" xr:uid="{00000000-0005-0000-0000-00007D550000}"/>
    <cellStyle name="Percent [2] 4 2" xfId="21889" xr:uid="{00000000-0005-0000-0000-00007E550000}"/>
    <cellStyle name="Percent [2] 40" xfId="21890" xr:uid="{00000000-0005-0000-0000-00007F550000}"/>
    <cellStyle name="Percent [2] 40 2" xfId="21891" xr:uid="{00000000-0005-0000-0000-000080550000}"/>
    <cellStyle name="Percent [2] 41" xfId="21892" xr:uid="{00000000-0005-0000-0000-000081550000}"/>
    <cellStyle name="Percent [2] 41 2" xfId="21893" xr:uid="{00000000-0005-0000-0000-000082550000}"/>
    <cellStyle name="Percent [2] 42" xfId="21894" xr:uid="{00000000-0005-0000-0000-000083550000}"/>
    <cellStyle name="Percent [2] 42 2" xfId="21895" xr:uid="{00000000-0005-0000-0000-000084550000}"/>
    <cellStyle name="Percent [2] 43" xfId="21896" xr:uid="{00000000-0005-0000-0000-000085550000}"/>
    <cellStyle name="Percent [2] 43 2" xfId="21897" xr:uid="{00000000-0005-0000-0000-000086550000}"/>
    <cellStyle name="Percent [2] 44" xfId="21898" xr:uid="{00000000-0005-0000-0000-000087550000}"/>
    <cellStyle name="Percent [2] 44 2" xfId="21899" xr:uid="{00000000-0005-0000-0000-000088550000}"/>
    <cellStyle name="Percent [2] 45" xfId="21900" xr:uid="{00000000-0005-0000-0000-000089550000}"/>
    <cellStyle name="Percent [2] 45 2" xfId="21901" xr:uid="{00000000-0005-0000-0000-00008A550000}"/>
    <cellStyle name="Percent [2] 46" xfId="21902" xr:uid="{00000000-0005-0000-0000-00008B550000}"/>
    <cellStyle name="Percent [2] 46 2" xfId="21903" xr:uid="{00000000-0005-0000-0000-00008C550000}"/>
    <cellStyle name="Percent [2] 47" xfId="21904" xr:uid="{00000000-0005-0000-0000-00008D550000}"/>
    <cellStyle name="Percent [2] 47 2" xfId="21905" xr:uid="{00000000-0005-0000-0000-00008E550000}"/>
    <cellStyle name="Percent [2] 48" xfId="21906" xr:uid="{00000000-0005-0000-0000-00008F550000}"/>
    <cellStyle name="Percent [2] 48 2" xfId="21907" xr:uid="{00000000-0005-0000-0000-000090550000}"/>
    <cellStyle name="Percent [2] 49" xfId="21908" xr:uid="{00000000-0005-0000-0000-000091550000}"/>
    <cellStyle name="Percent [2] 49 2" xfId="21909" xr:uid="{00000000-0005-0000-0000-000092550000}"/>
    <cellStyle name="Percent [2] 5" xfId="21910" xr:uid="{00000000-0005-0000-0000-000093550000}"/>
    <cellStyle name="Percent [2] 5 2" xfId="21911" xr:uid="{00000000-0005-0000-0000-000094550000}"/>
    <cellStyle name="Percent [2] 50" xfId="21912" xr:uid="{00000000-0005-0000-0000-000095550000}"/>
    <cellStyle name="Percent [2] 50 2" xfId="21913" xr:uid="{00000000-0005-0000-0000-000096550000}"/>
    <cellStyle name="Percent [2] 51" xfId="21914" xr:uid="{00000000-0005-0000-0000-000097550000}"/>
    <cellStyle name="Percent [2] 51 2" xfId="21915" xr:uid="{00000000-0005-0000-0000-000098550000}"/>
    <cellStyle name="Percent [2] 52" xfId="21916" xr:uid="{00000000-0005-0000-0000-000099550000}"/>
    <cellStyle name="Percent [2] 52 2" xfId="21917" xr:uid="{00000000-0005-0000-0000-00009A550000}"/>
    <cellStyle name="Percent [2] 53" xfId="21918" xr:uid="{00000000-0005-0000-0000-00009B550000}"/>
    <cellStyle name="Percent [2] 53 2" xfId="21919" xr:uid="{00000000-0005-0000-0000-00009C550000}"/>
    <cellStyle name="Percent [2] 54" xfId="21920" xr:uid="{00000000-0005-0000-0000-00009D550000}"/>
    <cellStyle name="Percent [2] 54 2" xfId="21921" xr:uid="{00000000-0005-0000-0000-00009E550000}"/>
    <cellStyle name="Percent [2] 55" xfId="21922" xr:uid="{00000000-0005-0000-0000-00009F550000}"/>
    <cellStyle name="Percent [2] 55 2" xfId="21923" xr:uid="{00000000-0005-0000-0000-0000A0550000}"/>
    <cellStyle name="Percent [2] 56" xfId="21924" xr:uid="{00000000-0005-0000-0000-0000A1550000}"/>
    <cellStyle name="Percent [2] 56 2" xfId="21925" xr:uid="{00000000-0005-0000-0000-0000A2550000}"/>
    <cellStyle name="Percent [2] 57" xfId="21926" xr:uid="{00000000-0005-0000-0000-0000A3550000}"/>
    <cellStyle name="Percent [2] 57 2" xfId="21927" xr:uid="{00000000-0005-0000-0000-0000A4550000}"/>
    <cellStyle name="Percent [2] 58" xfId="21928" xr:uid="{00000000-0005-0000-0000-0000A5550000}"/>
    <cellStyle name="Percent [2] 58 2" xfId="21929" xr:uid="{00000000-0005-0000-0000-0000A6550000}"/>
    <cellStyle name="Percent [2] 59" xfId="21930" xr:uid="{00000000-0005-0000-0000-0000A7550000}"/>
    <cellStyle name="Percent [2] 59 2" xfId="21931" xr:uid="{00000000-0005-0000-0000-0000A8550000}"/>
    <cellStyle name="Percent [2] 6" xfId="21932" xr:uid="{00000000-0005-0000-0000-0000A9550000}"/>
    <cellStyle name="Percent [2] 6 2" xfId="21933" xr:uid="{00000000-0005-0000-0000-0000AA550000}"/>
    <cellStyle name="Percent [2] 60" xfId="21934" xr:uid="{00000000-0005-0000-0000-0000AB550000}"/>
    <cellStyle name="Percent [2] 60 2" xfId="21935" xr:uid="{00000000-0005-0000-0000-0000AC550000}"/>
    <cellStyle name="Percent [2] 61" xfId="21936" xr:uid="{00000000-0005-0000-0000-0000AD550000}"/>
    <cellStyle name="Percent [2] 61 2" xfId="21937" xr:uid="{00000000-0005-0000-0000-0000AE550000}"/>
    <cellStyle name="Percent [2] 62" xfId="21938" xr:uid="{00000000-0005-0000-0000-0000AF550000}"/>
    <cellStyle name="Percent [2] 62 2" xfId="21939" xr:uid="{00000000-0005-0000-0000-0000B0550000}"/>
    <cellStyle name="Percent [2] 63" xfId="21940" xr:uid="{00000000-0005-0000-0000-0000B1550000}"/>
    <cellStyle name="Percent [2] 63 2" xfId="21941" xr:uid="{00000000-0005-0000-0000-0000B2550000}"/>
    <cellStyle name="Percent [2] 64" xfId="21942" xr:uid="{00000000-0005-0000-0000-0000B3550000}"/>
    <cellStyle name="Percent [2] 64 2" xfId="21943" xr:uid="{00000000-0005-0000-0000-0000B4550000}"/>
    <cellStyle name="Percent [2] 65" xfId="21944" xr:uid="{00000000-0005-0000-0000-0000B5550000}"/>
    <cellStyle name="Percent [2] 65 2" xfId="21945" xr:uid="{00000000-0005-0000-0000-0000B6550000}"/>
    <cellStyle name="Percent [2] 66" xfId="21946" xr:uid="{00000000-0005-0000-0000-0000B7550000}"/>
    <cellStyle name="Percent [2] 66 2" xfId="21947" xr:uid="{00000000-0005-0000-0000-0000B8550000}"/>
    <cellStyle name="Percent [2] 67" xfId="21948" xr:uid="{00000000-0005-0000-0000-0000B9550000}"/>
    <cellStyle name="Percent [2] 67 2" xfId="21949" xr:uid="{00000000-0005-0000-0000-0000BA550000}"/>
    <cellStyle name="Percent [2] 68" xfId="21950" xr:uid="{00000000-0005-0000-0000-0000BB550000}"/>
    <cellStyle name="Percent [2] 68 2" xfId="21951" xr:uid="{00000000-0005-0000-0000-0000BC550000}"/>
    <cellStyle name="Percent [2] 69" xfId="21952" xr:uid="{00000000-0005-0000-0000-0000BD550000}"/>
    <cellStyle name="Percent [2] 69 2" xfId="21953" xr:uid="{00000000-0005-0000-0000-0000BE550000}"/>
    <cellStyle name="Percent [2] 7" xfId="21954" xr:uid="{00000000-0005-0000-0000-0000BF550000}"/>
    <cellStyle name="Percent [2] 7 2" xfId="21955" xr:uid="{00000000-0005-0000-0000-0000C0550000}"/>
    <cellStyle name="Percent [2] 70" xfId="21956" xr:uid="{00000000-0005-0000-0000-0000C1550000}"/>
    <cellStyle name="Percent [2] 70 2" xfId="21957" xr:uid="{00000000-0005-0000-0000-0000C2550000}"/>
    <cellStyle name="Percent [2] 71" xfId="21958" xr:uid="{00000000-0005-0000-0000-0000C3550000}"/>
    <cellStyle name="Percent [2] 71 2" xfId="21959" xr:uid="{00000000-0005-0000-0000-0000C4550000}"/>
    <cellStyle name="Percent [2] 72" xfId="21960" xr:uid="{00000000-0005-0000-0000-0000C5550000}"/>
    <cellStyle name="Percent [2] 72 2" xfId="21961" xr:uid="{00000000-0005-0000-0000-0000C6550000}"/>
    <cellStyle name="Percent [2] 73" xfId="21962" xr:uid="{00000000-0005-0000-0000-0000C7550000}"/>
    <cellStyle name="Percent [2] 73 2" xfId="21963" xr:uid="{00000000-0005-0000-0000-0000C8550000}"/>
    <cellStyle name="Percent [2] 74" xfId="21964" xr:uid="{00000000-0005-0000-0000-0000C9550000}"/>
    <cellStyle name="Percent [2] 74 2" xfId="21965" xr:uid="{00000000-0005-0000-0000-0000CA550000}"/>
    <cellStyle name="Percent [2] 75" xfId="21966" xr:uid="{00000000-0005-0000-0000-0000CB550000}"/>
    <cellStyle name="Percent [2] 75 2" xfId="21967" xr:uid="{00000000-0005-0000-0000-0000CC550000}"/>
    <cellStyle name="Percent [2] 76" xfId="21968" xr:uid="{00000000-0005-0000-0000-0000CD550000}"/>
    <cellStyle name="Percent [2] 76 2" xfId="21969" xr:uid="{00000000-0005-0000-0000-0000CE550000}"/>
    <cellStyle name="Percent [2] 77" xfId="21970" xr:uid="{00000000-0005-0000-0000-0000CF550000}"/>
    <cellStyle name="Percent [2] 77 2" xfId="21971" xr:uid="{00000000-0005-0000-0000-0000D0550000}"/>
    <cellStyle name="Percent [2] 78" xfId="21972" xr:uid="{00000000-0005-0000-0000-0000D1550000}"/>
    <cellStyle name="Percent [2] 78 2" xfId="21973" xr:uid="{00000000-0005-0000-0000-0000D2550000}"/>
    <cellStyle name="Percent [2] 79" xfId="21974" xr:uid="{00000000-0005-0000-0000-0000D3550000}"/>
    <cellStyle name="Percent [2] 79 2" xfId="21975" xr:uid="{00000000-0005-0000-0000-0000D4550000}"/>
    <cellStyle name="Percent [2] 8" xfId="21976" xr:uid="{00000000-0005-0000-0000-0000D5550000}"/>
    <cellStyle name="Percent [2] 8 2" xfId="21977" xr:uid="{00000000-0005-0000-0000-0000D6550000}"/>
    <cellStyle name="Percent [2] 80" xfId="21978" xr:uid="{00000000-0005-0000-0000-0000D7550000}"/>
    <cellStyle name="Percent [2] 80 2" xfId="21979" xr:uid="{00000000-0005-0000-0000-0000D8550000}"/>
    <cellStyle name="Percent [2] 81" xfId="21980" xr:uid="{00000000-0005-0000-0000-0000D9550000}"/>
    <cellStyle name="Percent [2] 9" xfId="21981" xr:uid="{00000000-0005-0000-0000-0000DA550000}"/>
    <cellStyle name="Percent [2] 9 2" xfId="21982" xr:uid="{00000000-0005-0000-0000-0000DB550000}"/>
    <cellStyle name="Percent 10" xfId="21983" xr:uid="{00000000-0005-0000-0000-0000DC550000}"/>
    <cellStyle name="Percent 10 2" xfId="21984" xr:uid="{00000000-0005-0000-0000-0000DD550000}"/>
    <cellStyle name="Percent 10 2 2" xfId="21985" xr:uid="{00000000-0005-0000-0000-0000DE550000}"/>
    <cellStyle name="Percent 10 3" xfId="21986" xr:uid="{00000000-0005-0000-0000-0000DF550000}"/>
    <cellStyle name="Percent 11" xfId="21987" xr:uid="{00000000-0005-0000-0000-0000E0550000}"/>
    <cellStyle name="Percent 11 2" xfId="21988" xr:uid="{00000000-0005-0000-0000-0000E1550000}"/>
    <cellStyle name="Percent 11 2 2" xfId="21989" xr:uid="{00000000-0005-0000-0000-0000E2550000}"/>
    <cellStyle name="Percent 11 3" xfId="21990" xr:uid="{00000000-0005-0000-0000-0000E3550000}"/>
    <cellStyle name="Percent 12" xfId="21991" xr:uid="{00000000-0005-0000-0000-0000E4550000}"/>
    <cellStyle name="Percent 12 2" xfId="21992" xr:uid="{00000000-0005-0000-0000-0000E5550000}"/>
    <cellStyle name="Percent 12 2 2" xfId="21993" xr:uid="{00000000-0005-0000-0000-0000E6550000}"/>
    <cellStyle name="Percent 12 3" xfId="21994" xr:uid="{00000000-0005-0000-0000-0000E7550000}"/>
    <cellStyle name="Percent 13" xfId="21995" xr:uid="{00000000-0005-0000-0000-0000E8550000}"/>
    <cellStyle name="Percent 13 2" xfId="21996" xr:uid="{00000000-0005-0000-0000-0000E9550000}"/>
    <cellStyle name="Percent 13 2 2" xfId="21997" xr:uid="{00000000-0005-0000-0000-0000EA550000}"/>
    <cellStyle name="Percent 13 3" xfId="21998" xr:uid="{00000000-0005-0000-0000-0000EB550000}"/>
    <cellStyle name="Percent 14" xfId="21999" xr:uid="{00000000-0005-0000-0000-0000EC550000}"/>
    <cellStyle name="Percent 14 2" xfId="22000" xr:uid="{00000000-0005-0000-0000-0000ED550000}"/>
    <cellStyle name="Percent 14 2 2" xfId="22001" xr:uid="{00000000-0005-0000-0000-0000EE550000}"/>
    <cellStyle name="Percent 14 3" xfId="22002" xr:uid="{00000000-0005-0000-0000-0000EF550000}"/>
    <cellStyle name="Percent 15" xfId="22003" xr:uid="{00000000-0005-0000-0000-0000F0550000}"/>
    <cellStyle name="Percent 15 2" xfId="22004" xr:uid="{00000000-0005-0000-0000-0000F1550000}"/>
    <cellStyle name="Percent 15 2 2" xfId="22005" xr:uid="{00000000-0005-0000-0000-0000F2550000}"/>
    <cellStyle name="Percent 15 3" xfId="22006" xr:uid="{00000000-0005-0000-0000-0000F3550000}"/>
    <cellStyle name="Percent 16" xfId="22007" xr:uid="{00000000-0005-0000-0000-0000F4550000}"/>
    <cellStyle name="Percent 16 2" xfId="22008" xr:uid="{00000000-0005-0000-0000-0000F5550000}"/>
    <cellStyle name="Percent 16 2 2" xfId="22009" xr:uid="{00000000-0005-0000-0000-0000F6550000}"/>
    <cellStyle name="Percent 16 3" xfId="22010" xr:uid="{00000000-0005-0000-0000-0000F7550000}"/>
    <cellStyle name="Percent 17" xfId="22011" xr:uid="{00000000-0005-0000-0000-0000F8550000}"/>
    <cellStyle name="Percent 17 2" xfId="22012" xr:uid="{00000000-0005-0000-0000-0000F9550000}"/>
    <cellStyle name="Percent 17 2 2" xfId="22013" xr:uid="{00000000-0005-0000-0000-0000FA550000}"/>
    <cellStyle name="Percent 17 3" xfId="22014" xr:uid="{00000000-0005-0000-0000-0000FB550000}"/>
    <cellStyle name="Percent 18" xfId="22015" xr:uid="{00000000-0005-0000-0000-0000FC550000}"/>
    <cellStyle name="Percent 18 2" xfId="22016" xr:uid="{00000000-0005-0000-0000-0000FD550000}"/>
    <cellStyle name="Percent 18 2 2" xfId="22017" xr:uid="{00000000-0005-0000-0000-0000FE550000}"/>
    <cellStyle name="Percent 18 3" xfId="22018" xr:uid="{00000000-0005-0000-0000-0000FF550000}"/>
    <cellStyle name="Percent 19" xfId="22019" xr:uid="{00000000-0005-0000-0000-000000560000}"/>
    <cellStyle name="Percent 19 2" xfId="22020" xr:uid="{00000000-0005-0000-0000-000001560000}"/>
    <cellStyle name="Percent 19 2 2" xfId="22021" xr:uid="{00000000-0005-0000-0000-000002560000}"/>
    <cellStyle name="Percent 19 3" xfId="22022" xr:uid="{00000000-0005-0000-0000-000003560000}"/>
    <cellStyle name="Percent 2" xfId="8" xr:uid="{00000000-0005-0000-0000-000004560000}"/>
    <cellStyle name="Percent 2 2" xfId="40" xr:uid="{00000000-0005-0000-0000-000005560000}"/>
    <cellStyle name="Percent 2 2 2" xfId="22023" xr:uid="{00000000-0005-0000-0000-000006560000}"/>
    <cellStyle name="Percent 2 2 2 2" xfId="22024" xr:uid="{00000000-0005-0000-0000-000007560000}"/>
    <cellStyle name="Percent 2 2 2 2 2" xfId="22025" xr:uid="{00000000-0005-0000-0000-000008560000}"/>
    <cellStyle name="Percent 2 2 2 3" xfId="22026" xr:uid="{00000000-0005-0000-0000-000009560000}"/>
    <cellStyle name="Percent 2 2 2 3 2" xfId="22027" xr:uid="{00000000-0005-0000-0000-00000A560000}"/>
    <cellStyle name="Percent 2 2 2 4" xfId="22028" xr:uid="{00000000-0005-0000-0000-00000B560000}"/>
    <cellStyle name="Percent 2 2 2 4 2" xfId="22029" xr:uid="{00000000-0005-0000-0000-00000C560000}"/>
    <cellStyle name="Percent 2 2 2 5" xfId="22030" xr:uid="{00000000-0005-0000-0000-00000D560000}"/>
    <cellStyle name="Percent 2 2 2 5 2" xfId="22031" xr:uid="{00000000-0005-0000-0000-00000E560000}"/>
    <cellStyle name="Percent 2 2 2 6" xfId="22032" xr:uid="{00000000-0005-0000-0000-00000F560000}"/>
    <cellStyle name="Percent 2 2 2 6 2" xfId="22033" xr:uid="{00000000-0005-0000-0000-000010560000}"/>
    <cellStyle name="Percent 2 2 2 7" xfId="22034" xr:uid="{00000000-0005-0000-0000-000011560000}"/>
    <cellStyle name="Percent 2 2 2 7 2" xfId="22035" xr:uid="{00000000-0005-0000-0000-000012560000}"/>
    <cellStyle name="Percent 2 2 2 8" xfId="22036" xr:uid="{00000000-0005-0000-0000-000013560000}"/>
    <cellStyle name="Percent 2 2 3" xfId="22037" xr:uid="{00000000-0005-0000-0000-000014560000}"/>
    <cellStyle name="Percent 2 2 3 2" xfId="22038" xr:uid="{00000000-0005-0000-0000-000015560000}"/>
    <cellStyle name="Percent 2 2 4" xfId="22039" xr:uid="{00000000-0005-0000-0000-000016560000}"/>
    <cellStyle name="Percent 2 3" xfId="22040" xr:uid="{00000000-0005-0000-0000-000017560000}"/>
    <cellStyle name="Percent 2 3 2" xfId="22041" xr:uid="{00000000-0005-0000-0000-000018560000}"/>
    <cellStyle name="Percent 2 3 2 2" xfId="22042" xr:uid="{00000000-0005-0000-0000-000019560000}"/>
    <cellStyle name="Percent 2 3 3" xfId="22043" xr:uid="{00000000-0005-0000-0000-00001A560000}"/>
    <cellStyle name="Percent 2 4" xfId="22044" xr:uid="{00000000-0005-0000-0000-00001B560000}"/>
    <cellStyle name="Percent 2 4 2" xfId="22045" xr:uid="{00000000-0005-0000-0000-00001C560000}"/>
    <cellStyle name="Percent 2 5" xfId="22046" xr:uid="{00000000-0005-0000-0000-00001D560000}"/>
    <cellStyle name="Percent 2 5 2" xfId="22047" xr:uid="{00000000-0005-0000-0000-00001E560000}"/>
    <cellStyle name="Percent 2 6" xfId="22048" xr:uid="{00000000-0005-0000-0000-00001F560000}"/>
    <cellStyle name="Percent 20" xfId="22049" xr:uid="{00000000-0005-0000-0000-000020560000}"/>
    <cellStyle name="Percent 20 2" xfId="22050" xr:uid="{00000000-0005-0000-0000-000021560000}"/>
    <cellStyle name="Percent 20 2 2" xfId="22051" xr:uid="{00000000-0005-0000-0000-000022560000}"/>
    <cellStyle name="Percent 20 3" xfId="22052" xr:uid="{00000000-0005-0000-0000-000023560000}"/>
    <cellStyle name="Percent 21" xfId="22053" xr:uid="{00000000-0005-0000-0000-000024560000}"/>
    <cellStyle name="Percent 21 2" xfId="22054" xr:uid="{00000000-0005-0000-0000-000025560000}"/>
    <cellStyle name="Percent 21 2 2" xfId="22055" xr:uid="{00000000-0005-0000-0000-000026560000}"/>
    <cellStyle name="Percent 21 3" xfId="22056" xr:uid="{00000000-0005-0000-0000-000027560000}"/>
    <cellStyle name="Percent 22" xfId="22057" xr:uid="{00000000-0005-0000-0000-000028560000}"/>
    <cellStyle name="Percent 22 2" xfId="22058" xr:uid="{00000000-0005-0000-0000-000029560000}"/>
    <cellStyle name="Percent 22 2 2" xfId="22059" xr:uid="{00000000-0005-0000-0000-00002A560000}"/>
    <cellStyle name="Percent 22 3" xfId="22060" xr:uid="{00000000-0005-0000-0000-00002B560000}"/>
    <cellStyle name="Percent 23" xfId="22061" xr:uid="{00000000-0005-0000-0000-00002C560000}"/>
    <cellStyle name="Percent 23 2" xfId="22062" xr:uid="{00000000-0005-0000-0000-00002D560000}"/>
    <cellStyle name="Percent 23 2 2" xfId="22063" xr:uid="{00000000-0005-0000-0000-00002E560000}"/>
    <cellStyle name="Percent 23 3" xfId="22064" xr:uid="{00000000-0005-0000-0000-00002F560000}"/>
    <cellStyle name="Percent 24" xfId="22065" xr:uid="{00000000-0005-0000-0000-000030560000}"/>
    <cellStyle name="Percent 24 2" xfId="22066" xr:uid="{00000000-0005-0000-0000-000031560000}"/>
    <cellStyle name="Percent 24 2 2" xfId="22067" xr:uid="{00000000-0005-0000-0000-000032560000}"/>
    <cellStyle name="Percent 24 3" xfId="22068" xr:uid="{00000000-0005-0000-0000-000033560000}"/>
    <cellStyle name="Percent 25" xfId="22069" xr:uid="{00000000-0005-0000-0000-000034560000}"/>
    <cellStyle name="Percent 25 2" xfId="22070" xr:uid="{00000000-0005-0000-0000-000035560000}"/>
    <cellStyle name="Percent 25 2 2" xfId="22071" xr:uid="{00000000-0005-0000-0000-000036560000}"/>
    <cellStyle name="Percent 25 3" xfId="22072" xr:uid="{00000000-0005-0000-0000-000037560000}"/>
    <cellStyle name="Percent 26" xfId="22073" xr:uid="{00000000-0005-0000-0000-000038560000}"/>
    <cellStyle name="Percent 26 2" xfId="22074" xr:uid="{00000000-0005-0000-0000-000039560000}"/>
    <cellStyle name="Percent 26 2 2" xfId="22075" xr:uid="{00000000-0005-0000-0000-00003A560000}"/>
    <cellStyle name="Percent 26 3" xfId="22076" xr:uid="{00000000-0005-0000-0000-00003B560000}"/>
    <cellStyle name="Percent 27" xfId="22077" xr:uid="{00000000-0005-0000-0000-00003C560000}"/>
    <cellStyle name="Percent 27 2" xfId="22078" xr:uid="{00000000-0005-0000-0000-00003D560000}"/>
    <cellStyle name="Percent 27 2 2" xfId="22079" xr:uid="{00000000-0005-0000-0000-00003E560000}"/>
    <cellStyle name="Percent 27 3" xfId="22080" xr:uid="{00000000-0005-0000-0000-00003F560000}"/>
    <cellStyle name="Percent 28" xfId="22081" xr:uid="{00000000-0005-0000-0000-000040560000}"/>
    <cellStyle name="Percent 28 2" xfId="22082" xr:uid="{00000000-0005-0000-0000-000041560000}"/>
    <cellStyle name="Percent 28 2 2" xfId="22083" xr:uid="{00000000-0005-0000-0000-000042560000}"/>
    <cellStyle name="Percent 28 3" xfId="22084" xr:uid="{00000000-0005-0000-0000-000043560000}"/>
    <cellStyle name="Percent 29" xfId="22085" xr:uid="{00000000-0005-0000-0000-000044560000}"/>
    <cellStyle name="Percent 29 2" xfId="22086" xr:uid="{00000000-0005-0000-0000-000045560000}"/>
    <cellStyle name="Percent 29 2 2" xfId="22087" xr:uid="{00000000-0005-0000-0000-000046560000}"/>
    <cellStyle name="Percent 29 3" xfId="22088" xr:uid="{00000000-0005-0000-0000-000047560000}"/>
    <cellStyle name="Percent 3" xfId="22089" xr:uid="{00000000-0005-0000-0000-000048560000}"/>
    <cellStyle name="Percent 3 2" xfId="22090" xr:uid="{00000000-0005-0000-0000-000049560000}"/>
    <cellStyle name="Percent 3 2 2" xfId="22091" xr:uid="{00000000-0005-0000-0000-00004A560000}"/>
    <cellStyle name="Percent 3 2 2 2" xfId="22092" xr:uid="{00000000-0005-0000-0000-00004B560000}"/>
    <cellStyle name="Percent 3 2 3" xfId="22093" xr:uid="{00000000-0005-0000-0000-00004C560000}"/>
    <cellStyle name="Percent 3 2 3 2" xfId="22094" xr:uid="{00000000-0005-0000-0000-00004D560000}"/>
    <cellStyle name="Percent 3 2 4" xfId="22095" xr:uid="{00000000-0005-0000-0000-00004E560000}"/>
    <cellStyle name="Percent 3 3" xfId="22096" xr:uid="{00000000-0005-0000-0000-00004F560000}"/>
    <cellStyle name="Percent 3 3 2" xfId="22097" xr:uid="{00000000-0005-0000-0000-000050560000}"/>
    <cellStyle name="Percent 3 3 2 2" xfId="22098" xr:uid="{00000000-0005-0000-0000-000051560000}"/>
    <cellStyle name="Percent 3 3 3" xfId="22099" xr:uid="{00000000-0005-0000-0000-000052560000}"/>
    <cellStyle name="Percent 3 4" xfId="22100" xr:uid="{00000000-0005-0000-0000-000053560000}"/>
    <cellStyle name="Percent 3 4 2" xfId="22101" xr:uid="{00000000-0005-0000-0000-000054560000}"/>
    <cellStyle name="Percent 3 5" xfId="22102" xr:uid="{00000000-0005-0000-0000-000055560000}"/>
    <cellStyle name="Percent 3 5 2" xfId="22103" xr:uid="{00000000-0005-0000-0000-000056560000}"/>
    <cellStyle name="Percent 3 6" xfId="22104" xr:uid="{00000000-0005-0000-0000-000057560000}"/>
    <cellStyle name="Percent 30" xfId="22105" xr:uid="{00000000-0005-0000-0000-000058560000}"/>
    <cellStyle name="Percent 30 2" xfId="22106" xr:uid="{00000000-0005-0000-0000-000059560000}"/>
    <cellStyle name="Percent 30 2 2" xfId="22107" xr:uid="{00000000-0005-0000-0000-00005A560000}"/>
    <cellStyle name="Percent 30 3" xfId="22108" xr:uid="{00000000-0005-0000-0000-00005B560000}"/>
    <cellStyle name="Percent 31" xfId="22109" xr:uid="{00000000-0005-0000-0000-00005C560000}"/>
    <cellStyle name="Percent 31 2" xfId="22110" xr:uid="{00000000-0005-0000-0000-00005D560000}"/>
    <cellStyle name="Percent 31 2 2" xfId="22111" xr:uid="{00000000-0005-0000-0000-00005E560000}"/>
    <cellStyle name="Percent 31 3" xfId="22112" xr:uid="{00000000-0005-0000-0000-00005F560000}"/>
    <cellStyle name="Percent 32" xfId="22113" xr:uid="{00000000-0005-0000-0000-000060560000}"/>
    <cellStyle name="Percent 32 2" xfId="22114" xr:uid="{00000000-0005-0000-0000-000061560000}"/>
    <cellStyle name="Percent 32 2 2" xfId="22115" xr:uid="{00000000-0005-0000-0000-000062560000}"/>
    <cellStyle name="Percent 32 3" xfId="22116" xr:uid="{00000000-0005-0000-0000-000063560000}"/>
    <cellStyle name="Percent 33" xfId="22117" xr:uid="{00000000-0005-0000-0000-000064560000}"/>
    <cellStyle name="Percent 33 2" xfId="22118" xr:uid="{00000000-0005-0000-0000-000065560000}"/>
    <cellStyle name="Percent 33 2 2" xfId="22119" xr:uid="{00000000-0005-0000-0000-000066560000}"/>
    <cellStyle name="Percent 33 3" xfId="22120" xr:uid="{00000000-0005-0000-0000-000067560000}"/>
    <cellStyle name="Percent 34" xfId="22121" xr:uid="{00000000-0005-0000-0000-000068560000}"/>
    <cellStyle name="Percent 34 2" xfId="22122" xr:uid="{00000000-0005-0000-0000-000069560000}"/>
    <cellStyle name="Percent 35" xfId="22123" xr:uid="{00000000-0005-0000-0000-00006A560000}"/>
    <cellStyle name="Percent 35 2" xfId="22124" xr:uid="{00000000-0005-0000-0000-00006B560000}"/>
    <cellStyle name="Percent 36" xfId="22125" xr:uid="{00000000-0005-0000-0000-00006C560000}"/>
    <cellStyle name="Percent 36 2" xfId="22126" xr:uid="{00000000-0005-0000-0000-00006D560000}"/>
    <cellStyle name="Percent 37" xfId="22127" xr:uid="{00000000-0005-0000-0000-00006E560000}"/>
    <cellStyle name="Percent 37 2" xfId="22128" xr:uid="{00000000-0005-0000-0000-00006F560000}"/>
    <cellStyle name="Percent 38" xfId="22129" xr:uid="{00000000-0005-0000-0000-000070560000}"/>
    <cellStyle name="Percent 38 2" xfId="22130" xr:uid="{00000000-0005-0000-0000-000071560000}"/>
    <cellStyle name="Percent 39" xfId="22131" xr:uid="{00000000-0005-0000-0000-000072560000}"/>
    <cellStyle name="Percent 39 2" xfId="22132" xr:uid="{00000000-0005-0000-0000-000073560000}"/>
    <cellStyle name="Percent 4" xfId="22133" xr:uid="{00000000-0005-0000-0000-000074560000}"/>
    <cellStyle name="Percent 4 2" xfId="22134" xr:uid="{00000000-0005-0000-0000-000075560000}"/>
    <cellStyle name="Percent 4 2 2" xfId="22135" xr:uid="{00000000-0005-0000-0000-000076560000}"/>
    <cellStyle name="Percent 4 2 2 2" xfId="22136" xr:uid="{00000000-0005-0000-0000-000077560000}"/>
    <cellStyle name="Percent 4 2 3" xfId="22137" xr:uid="{00000000-0005-0000-0000-000078560000}"/>
    <cellStyle name="Percent 4 2 3 2" xfId="22138" xr:uid="{00000000-0005-0000-0000-000079560000}"/>
    <cellStyle name="Percent 4 2 4" xfId="22139" xr:uid="{00000000-0005-0000-0000-00007A560000}"/>
    <cellStyle name="Percent 4 3" xfId="22140" xr:uid="{00000000-0005-0000-0000-00007B560000}"/>
    <cellStyle name="Percent 4 3 2" xfId="22141" xr:uid="{00000000-0005-0000-0000-00007C560000}"/>
    <cellStyle name="Percent 4 3 2 2" xfId="22142" xr:uid="{00000000-0005-0000-0000-00007D560000}"/>
    <cellStyle name="Percent 4 3 3" xfId="22143" xr:uid="{00000000-0005-0000-0000-00007E560000}"/>
    <cellStyle name="Percent 4 4" xfId="22144" xr:uid="{00000000-0005-0000-0000-00007F560000}"/>
    <cellStyle name="Percent 4 4 2" xfId="22145" xr:uid="{00000000-0005-0000-0000-000080560000}"/>
    <cellStyle name="Percent 4 5" xfId="22146" xr:uid="{00000000-0005-0000-0000-000081560000}"/>
    <cellStyle name="Percent 4 5 2" xfId="22147" xr:uid="{00000000-0005-0000-0000-000082560000}"/>
    <cellStyle name="Percent 4 6" xfId="22148" xr:uid="{00000000-0005-0000-0000-000083560000}"/>
    <cellStyle name="Percent 40" xfId="26845" xr:uid="{00000000-0005-0000-0000-000084560000}"/>
    <cellStyle name="Percent 5" xfId="22149" xr:uid="{00000000-0005-0000-0000-000085560000}"/>
    <cellStyle name="Percent 5 2" xfId="22150" xr:uid="{00000000-0005-0000-0000-000086560000}"/>
    <cellStyle name="Percent 5 2 2" xfId="22151" xr:uid="{00000000-0005-0000-0000-000087560000}"/>
    <cellStyle name="Percent 5 2 2 2" xfId="22152" xr:uid="{00000000-0005-0000-0000-000088560000}"/>
    <cellStyle name="Percent 5 2 3" xfId="22153" xr:uid="{00000000-0005-0000-0000-000089560000}"/>
    <cellStyle name="Percent 5 2 3 2" xfId="22154" xr:uid="{00000000-0005-0000-0000-00008A560000}"/>
    <cellStyle name="Percent 5 2 4" xfId="22155" xr:uid="{00000000-0005-0000-0000-00008B560000}"/>
    <cellStyle name="Percent 5 3" xfId="22156" xr:uid="{00000000-0005-0000-0000-00008C560000}"/>
    <cellStyle name="Percent 5 3 2" xfId="22157" xr:uid="{00000000-0005-0000-0000-00008D560000}"/>
    <cellStyle name="Percent 5 3 2 2" xfId="22158" xr:uid="{00000000-0005-0000-0000-00008E560000}"/>
    <cellStyle name="Percent 5 3 3" xfId="22159" xr:uid="{00000000-0005-0000-0000-00008F560000}"/>
    <cellStyle name="Percent 5 4" xfId="22160" xr:uid="{00000000-0005-0000-0000-000090560000}"/>
    <cellStyle name="Percent 5 4 2" xfId="22161" xr:uid="{00000000-0005-0000-0000-000091560000}"/>
    <cellStyle name="Percent 5 5" xfId="22162" xr:uid="{00000000-0005-0000-0000-000092560000}"/>
    <cellStyle name="Percent 5 5 2" xfId="22163" xr:uid="{00000000-0005-0000-0000-000093560000}"/>
    <cellStyle name="Percent 5 6" xfId="22164" xr:uid="{00000000-0005-0000-0000-000094560000}"/>
    <cellStyle name="Percent 5 6 2" xfId="22165" xr:uid="{00000000-0005-0000-0000-000095560000}"/>
    <cellStyle name="Percent 5 7" xfId="22166" xr:uid="{00000000-0005-0000-0000-000096560000}"/>
    <cellStyle name="Percent 5 7 2" xfId="22167" xr:uid="{00000000-0005-0000-0000-000097560000}"/>
    <cellStyle name="Percent 5 8" xfId="22168" xr:uid="{00000000-0005-0000-0000-000098560000}"/>
    <cellStyle name="Percent 6" xfId="22169" xr:uid="{00000000-0005-0000-0000-000099560000}"/>
    <cellStyle name="Percent 6 2" xfId="22170" xr:uid="{00000000-0005-0000-0000-00009A560000}"/>
    <cellStyle name="Percent 6 2 2" xfId="22171" xr:uid="{00000000-0005-0000-0000-00009B560000}"/>
    <cellStyle name="Percent 6 2 2 2" xfId="22172" xr:uid="{00000000-0005-0000-0000-00009C560000}"/>
    <cellStyle name="Percent 6 2 3" xfId="22173" xr:uid="{00000000-0005-0000-0000-00009D560000}"/>
    <cellStyle name="Percent 6 3" xfId="22174" xr:uid="{00000000-0005-0000-0000-00009E560000}"/>
    <cellStyle name="Percent 6 3 2" xfId="22175" xr:uid="{00000000-0005-0000-0000-00009F560000}"/>
    <cellStyle name="Percent 6 4" xfId="22176" xr:uid="{00000000-0005-0000-0000-0000A0560000}"/>
    <cellStyle name="Percent 6 4 2" xfId="22177" xr:uid="{00000000-0005-0000-0000-0000A1560000}"/>
    <cellStyle name="Percent 6 5" xfId="22178" xr:uid="{00000000-0005-0000-0000-0000A2560000}"/>
    <cellStyle name="Percent 6 5 2" xfId="22179" xr:uid="{00000000-0005-0000-0000-0000A3560000}"/>
    <cellStyle name="Percent 6 6" xfId="22180" xr:uid="{00000000-0005-0000-0000-0000A4560000}"/>
    <cellStyle name="Percent 6 6 2" xfId="22181" xr:uid="{00000000-0005-0000-0000-0000A5560000}"/>
    <cellStyle name="Percent 6 7" xfId="22182" xr:uid="{00000000-0005-0000-0000-0000A6560000}"/>
    <cellStyle name="Percent 6 7 2" xfId="22183" xr:uid="{00000000-0005-0000-0000-0000A7560000}"/>
    <cellStyle name="Percent 6 8" xfId="22184" xr:uid="{00000000-0005-0000-0000-0000A8560000}"/>
    <cellStyle name="Percent 7" xfId="22185" xr:uid="{00000000-0005-0000-0000-0000A9560000}"/>
    <cellStyle name="Percent 7 10" xfId="22186" xr:uid="{00000000-0005-0000-0000-0000AA560000}"/>
    <cellStyle name="Percent 7 10 2" xfId="22187" xr:uid="{00000000-0005-0000-0000-0000AB560000}"/>
    <cellStyle name="Percent 7 11" xfId="22188" xr:uid="{00000000-0005-0000-0000-0000AC560000}"/>
    <cellStyle name="Percent 7 11 2" xfId="22189" xr:uid="{00000000-0005-0000-0000-0000AD560000}"/>
    <cellStyle name="Percent 7 12" xfId="22190" xr:uid="{00000000-0005-0000-0000-0000AE560000}"/>
    <cellStyle name="Percent 7 2" xfId="22191" xr:uid="{00000000-0005-0000-0000-0000AF560000}"/>
    <cellStyle name="Percent 7 2 2" xfId="22192" xr:uid="{00000000-0005-0000-0000-0000B0560000}"/>
    <cellStyle name="Percent 7 2 2 2" xfId="22193" xr:uid="{00000000-0005-0000-0000-0000B1560000}"/>
    <cellStyle name="Percent 7 2 2 2 2" xfId="22194" xr:uid="{00000000-0005-0000-0000-0000B2560000}"/>
    <cellStyle name="Percent 7 2 2 2 2 2" xfId="22195" xr:uid="{00000000-0005-0000-0000-0000B3560000}"/>
    <cellStyle name="Percent 7 2 2 2 3" xfId="22196" xr:uid="{00000000-0005-0000-0000-0000B4560000}"/>
    <cellStyle name="Percent 7 2 2 2 3 2" xfId="22197" xr:uid="{00000000-0005-0000-0000-0000B5560000}"/>
    <cellStyle name="Percent 7 2 2 2 4" xfId="22198" xr:uid="{00000000-0005-0000-0000-0000B6560000}"/>
    <cellStyle name="Percent 7 2 2 3" xfId="22199" xr:uid="{00000000-0005-0000-0000-0000B7560000}"/>
    <cellStyle name="Percent 7 2 2 3 2" xfId="22200" xr:uid="{00000000-0005-0000-0000-0000B8560000}"/>
    <cellStyle name="Percent 7 2 2 4" xfId="22201" xr:uid="{00000000-0005-0000-0000-0000B9560000}"/>
    <cellStyle name="Percent 7 2 2 4 2" xfId="22202" xr:uid="{00000000-0005-0000-0000-0000BA560000}"/>
    <cellStyle name="Percent 7 2 2 5" xfId="22203" xr:uid="{00000000-0005-0000-0000-0000BB560000}"/>
    <cellStyle name="Percent 7 2 3" xfId="22204" xr:uid="{00000000-0005-0000-0000-0000BC560000}"/>
    <cellStyle name="Percent 7 2 3 2" xfId="22205" xr:uid="{00000000-0005-0000-0000-0000BD560000}"/>
    <cellStyle name="Percent 7 2 3 2 2" xfId="22206" xr:uid="{00000000-0005-0000-0000-0000BE560000}"/>
    <cellStyle name="Percent 7 2 3 3" xfId="22207" xr:uid="{00000000-0005-0000-0000-0000BF560000}"/>
    <cellStyle name="Percent 7 2 3 3 2" xfId="22208" xr:uid="{00000000-0005-0000-0000-0000C0560000}"/>
    <cellStyle name="Percent 7 2 3 4" xfId="22209" xr:uid="{00000000-0005-0000-0000-0000C1560000}"/>
    <cellStyle name="Percent 7 2 4" xfId="22210" xr:uid="{00000000-0005-0000-0000-0000C2560000}"/>
    <cellStyle name="Percent 7 2 4 2" xfId="22211" xr:uid="{00000000-0005-0000-0000-0000C3560000}"/>
    <cellStyle name="Percent 7 2 5" xfId="22212" xr:uid="{00000000-0005-0000-0000-0000C4560000}"/>
    <cellStyle name="Percent 7 2 5 2" xfId="22213" xr:uid="{00000000-0005-0000-0000-0000C5560000}"/>
    <cellStyle name="Percent 7 2 6" xfId="22214" xr:uid="{00000000-0005-0000-0000-0000C6560000}"/>
    <cellStyle name="Percent 7 3" xfId="22215" xr:uid="{00000000-0005-0000-0000-0000C7560000}"/>
    <cellStyle name="Percent 7 3 2" xfId="22216" xr:uid="{00000000-0005-0000-0000-0000C8560000}"/>
    <cellStyle name="Percent 7 3 2 2" xfId="22217" xr:uid="{00000000-0005-0000-0000-0000C9560000}"/>
    <cellStyle name="Percent 7 3 2 2 2" xfId="22218" xr:uid="{00000000-0005-0000-0000-0000CA560000}"/>
    <cellStyle name="Percent 7 3 2 2 2 2" xfId="22219" xr:uid="{00000000-0005-0000-0000-0000CB560000}"/>
    <cellStyle name="Percent 7 3 2 2 3" xfId="22220" xr:uid="{00000000-0005-0000-0000-0000CC560000}"/>
    <cellStyle name="Percent 7 3 2 2 3 2" xfId="22221" xr:uid="{00000000-0005-0000-0000-0000CD560000}"/>
    <cellStyle name="Percent 7 3 2 2 4" xfId="22222" xr:uid="{00000000-0005-0000-0000-0000CE560000}"/>
    <cellStyle name="Percent 7 3 2 3" xfId="22223" xr:uid="{00000000-0005-0000-0000-0000CF560000}"/>
    <cellStyle name="Percent 7 3 2 3 2" xfId="22224" xr:uid="{00000000-0005-0000-0000-0000D0560000}"/>
    <cellStyle name="Percent 7 3 2 4" xfId="22225" xr:uid="{00000000-0005-0000-0000-0000D1560000}"/>
    <cellStyle name="Percent 7 3 2 4 2" xfId="22226" xr:uid="{00000000-0005-0000-0000-0000D2560000}"/>
    <cellStyle name="Percent 7 3 2 5" xfId="22227" xr:uid="{00000000-0005-0000-0000-0000D3560000}"/>
    <cellStyle name="Percent 7 3 3" xfId="22228" xr:uid="{00000000-0005-0000-0000-0000D4560000}"/>
    <cellStyle name="Percent 7 3 3 2" xfId="22229" xr:uid="{00000000-0005-0000-0000-0000D5560000}"/>
    <cellStyle name="Percent 7 3 3 2 2" xfId="22230" xr:uid="{00000000-0005-0000-0000-0000D6560000}"/>
    <cellStyle name="Percent 7 3 3 3" xfId="22231" xr:uid="{00000000-0005-0000-0000-0000D7560000}"/>
    <cellStyle name="Percent 7 3 3 3 2" xfId="22232" xr:uid="{00000000-0005-0000-0000-0000D8560000}"/>
    <cellStyle name="Percent 7 3 3 4" xfId="22233" xr:uid="{00000000-0005-0000-0000-0000D9560000}"/>
    <cellStyle name="Percent 7 3 4" xfId="22234" xr:uid="{00000000-0005-0000-0000-0000DA560000}"/>
    <cellStyle name="Percent 7 3 4 2" xfId="22235" xr:uid="{00000000-0005-0000-0000-0000DB560000}"/>
    <cellStyle name="Percent 7 3 5" xfId="22236" xr:uid="{00000000-0005-0000-0000-0000DC560000}"/>
    <cellStyle name="Percent 7 3 5 2" xfId="22237" xr:uid="{00000000-0005-0000-0000-0000DD560000}"/>
    <cellStyle name="Percent 7 3 6" xfId="22238" xr:uid="{00000000-0005-0000-0000-0000DE560000}"/>
    <cellStyle name="Percent 7 4" xfId="22239" xr:uid="{00000000-0005-0000-0000-0000DF560000}"/>
    <cellStyle name="Percent 7 4 2" xfId="22240" xr:uid="{00000000-0005-0000-0000-0000E0560000}"/>
    <cellStyle name="Percent 7 4 2 2" xfId="22241" xr:uid="{00000000-0005-0000-0000-0000E1560000}"/>
    <cellStyle name="Percent 7 4 2 2 2" xfId="22242" xr:uid="{00000000-0005-0000-0000-0000E2560000}"/>
    <cellStyle name="Percent 7 4 2 2 2 2" xfId="22243" xr:uid="{00000000-0005-0000-0000-0000E3560000}"/>
    <cellStyle name="Percent 7 4 2 2 3" xfId="22244" xr:uid="{00000000-0005-0000-0000-0000E4560000}"/>
    <cellStyle name="Percent 7 4 2 2 3 2" xfId="22245" xr:uid="{00000000-0005-0000-0000-0000E5560000}"/>
    <cellStyle name="Percent 7 4 2 2 4" xfId="22246" xr:uid="{00000000-0005-0000-0000-0000E6560000}"/>
    <cellStyle name="Percent 7 4 2 3" xfId="22247" xr:uid="{00000000-0005-0000-0000-0000E7560000}"/>
    <cellStyle name="Percent 7 4 2 3 2" xfId="22248" xr:uid="{00000000-0005-0000-0000-0000E8560000}"/>
    <cellStyle name="Percent 7 4 2 4" xfId="22249" xr:uid="{00000000-0005-0000-0000-0000E9560000}"/>
    <cellStyle name="Percent 7 4 2 4 2" xfId="22250" xr:uid="{00000000-0005-0000-0000-0000EA560000}"/>
    <cellStyle name="Percent 7 4 2 5" xfId="22251" xr:uid="{00000000-0005-0000-0000-0000EB560000}"/>
    <cellStyle name="Percent 7 4 3" xfId="22252" xr:uid="{00000000-0005-0000-0000-0000EC560000}"/>
    <cellStyle name="Percent 7 4 3 2" xfId="22253" xr:uid="{00000000-0005-0000-0000-0000ED560000}"/>
    <cellStyle name="Percent 7 4 3 2 2" xfId="22254" xr:uid="{00000000-0005-0000-0000-0000EE560000}"/>
    <cellStyle name="Percent 7 4 3 3" xfId="22255" xr:uid="{00000000-0005-0000-0000-0000EF560000}"/>
    <cellStyle name="Percent 7 4 3 3 2" xfId="22256" xr:uid="{00000000-0005-0000-0000-0000F0560000}"/>
    <cellStyle name="Percent 7 4 3 4" xfId="22257" xr:uid="{00000000-0005-0000-0000-0000F1560000}"/>
    <cellStyle name="Percent 7 4 4" xfId="22258" xr:uid="{00000000-0005-0000-0000-0000F2560000}"/>
    <cellStyle name="Percent 7 4 4 2" xfId="22259" xr:uid="{00000000-0005-0000-0000-0000F3560000}"/>
    <cellStyle name="Percent 7 4 5" xfId="22260" xr:uid="{00000000-0005-0000-0000-0000F4560000}"/>
    <cellStyle name="Percent 7 4 5 2" xfId="22261" xr:uid="{00000000-0005-0000-0000-0000F5560000}"/>
    <cellStyle name="Percent 7 4 6" xfId="22262" xr:uid="{00000000-0005-0000-0000-0000F6560000}"/>
    <cellStyle name="Percent 7 5" xfId="22263" xr:uid="{00000000-0005-0000-0000-0000F7560000}"/>
    <cellStyle name="Percent 7 5 2" xfId="22264" xr:uid="{00000000-0005-0000-0000-0000F8560000}"/>
    <cellStyle name="Percent 7 5 2 2" xfId="22265" xr:uid="{00000000-0005-0000-0000-0000F9560000}"/>
    <cellStyle name="Percent 7 5 2 2 2" xfId="22266" xr:uid="{00000000-0005-0000-0000-0000FA560000}"/>
    <cellStyle name="Percent 7 5 2 2 2 2" xfId="22267" xr:uid="{00000000-0005-0000-0000-0000FB560000}"/>
    <cellStyle name="Percent 7 5 2 2 3" xfId="22268" xr:uid="{00000000-0005-0000-0000-0000FC560000}"/>
    <cellStyle name="Percent 7 5 2 2 3 2" xfId="22269" xr:uid="{00000000-0005-0000-0000-0000FD560000}"/>
    <cellStyle name="Percent 7 5 2 2 4" xfId="22270" xr:uid="{00000000-0005-0000-0000-0000FE560000}"/>
    <cellStyle name="Percent 7 5 2 3" xfId="22271" xr:uid="{00000000-0005-0000-0000-0000FF560000}"/>
    <cellStyle name="Percent 7 5 2 3 2" xfId="22272" xr:uid="{00000000-0005-0000-0000-000000570000}"/>
    <cellStyle name="Percent 7 5 2 4" xfId="22273" xr:uid="{00000000-0005-0000-0000-000001570000}"/>
    <cellStyle name="Percent 7 5 2 4 2" xfId="22274" xr:uid="{00000000-0005-0000-0000-000002570000}"/>
    <cellStyle name="Percent 7 5 2 5" xfId="22275" xr:uid="{00000000-0005-0000-0000-000003570000}"/>
    <cellStyle name="Percent 7 5 3" xfId="22276" xr:uid="{00000000-0005-0000-0000-000004570000}"/>
    <cellStyle name="Percent 7 5 3 2" xfId="22277" xr:uid="{00000000-0005-0000-0000-000005570000}"/>
    <cellStyle name="Percent 7 5 3 2 2" xfId="22278" xr:uid="{00000000-0005-0000-0000-000006570000}"/>
    <cellStyle name="Percent 7 5 3 3" xfId="22279" xr:uid="{00000000-0005-0000-0000-000007570000}"/>
    <cellStyle name="Percent 7 5 3 3 2" xfId="22280" xr:uid="{00000000-0005-0000-0000-000008570000}"/>
    <cellStyle name="Percent 7 5 3 4" xfId="22281" xr:uid="{00000000-0005-0000-0000-000009570000}"/>
    <cellStyle name="Percent 7 5 4" xfId="22282" xr:uid="{00000000-0005-0000-0000-00000A570000}"/>
    <cellStyle name="Percent 7 5 4 2" xfId="22283" xr:uid="{00000000-0005-0000-0000-00000B570000}"/>
    <cellStyle name="Percent 7 5 5" xfId="22284" xr:uid="{00000000-0005-0000-0000-00000C570000}"/>
    <cellStyle name="Percent 7 5 5 2" xfId="22285" xr:uid="{00000000-0005-0000-0000-00000D570000}"/>
    <cellStyle name="Percent 7 5 6" xfId="22286" xr:uid="{00000000-0005-0000-0000-00000E570000}"/>
    <cellStyle name="Percent 7 6" xfId="22287" xr:uid="{00000000-0005-0000-0000-00000F570000}"/>
    <cellStyle name="Percent 7 6 2" xfId="22288" xr:uid="{00000000-0005-0000-0000-000010570000}"/>
    <cellStyle name="Percent 7 6 2 2" xfId="22289" xr:uid="{00000000-0005-0000-0000-000011570000}"/>
    <cellStyle name="Percent 7 6 2 2 2" xfId="22290" xr:uid="{00000000-0005-0000-0000-000012570000}"/>
    <cellStyle name="Percent 7 6 2 2 2 2" xfId="22291" xr:uid="{00000000-0005-0000-0000-000013570000}"/>
    <cellStyle name="Percent 7 6 2 2 3" xfId="22292" xr:uid="{00000000-0005-0000-0000-000014570000}"/>
    <cellStyle name="Percent 7 6 2 2 3 2" xfId="22293" xr:uid="{00000000-0005-0000-0000-000015570000}"/>
    <cellStyle name="Percent 7 6 2 2 4" xfId="22294" xr:uid="{00000000-0005-0000-0000-000016570000}"/>
    <cellStyle name="Percent 7 6 2 3" xfId="22295" xr:uid="{00000000-0005-0000-0000-000017570000}"/>
    <cellStyle name="Percent 7 6 2 3 2" xfId="22296" xr:uid="{00000000-0005-0000-0000-000018570000}"/>
    <cellStyle name="Percent 7 6 2 4" xfId="22297" xr:uid="{00000000-0005-0000-0000-000019570000}"/>
    <cellStyle name="Percent 7 6 2 4 2" xfId="22298" xr:uid="{00000000-0005-0000-0000-00001A570000}"/>
    <cellStyle name="Percent 7 6 2 5" xfId="22299" xr:uid="{00000000-0005-0000-0000-00001B570000}"/>
    <cellStyle name="Percent 7 6 3" xfId="22300" xr:uid="{00000000-0005-0000-0000-00001C570000}"/>
    <cellStyle name="Percent 7 6 3 2" xfId="22301" xr:uid="{00000000-0005-0000-0000-00001D570000}"/>
    <cellStyle name="Percent 7 6 3 2 2" xfId="22302" xr:uid="{00000000-0005-0000-0000-00001E570000}"/>
    <cellStyle name="Percent 7 6 3 3" xfId="22303" xr:uid="{00000000-0005-0000-0000-00001F570000}"/>
    <cellStyle name="Percent 7 6 3 3 2" xfId="22304" xr:uid="{00000000-0005-0000-0000-000020570000}"/>
    <cellStyle name="Percent 7 6 3 4" xfId="22305" xr:uid="{00000000-0005-0000-0000-000021570000}"/>
    <cellStyle name="Percent 7 6 4" xfId="22306" xr:uid="{00000000-0005-0000-0000-000022570000}"/>
    <cellStyle name="Percent 7 6 4 2" xfId="22307" xr:uid="{00000000-0005-0000-0000-000023570000}"/>
    <cellStyle name="Percent 7 6 5" xfId="22308" xr:uid="{00000000-0005-0000-0000-000024570000}"/>
    <cellStyle name="Percent 7 6 5 2" xfId="22309" xr:uid="{00000000-0005-0000-0000-000025570000}"/>
    <cellStyle name="Percent 7 6 6" xfId="22310" xr:uid="{00000000-0005-0000-0000-000026570000}"/>
    <cellStyle name="Percent 7 7" xfId="22311" xr:uid="{00000000-0005-0000-0000-000027570000}"/>
    <cellStyle name="Percent 7 7 2" xfId="22312" xr:uid="{00000000-0005-0000-0000-000028570000}"/>
    <cellStyle name="Percent 7 7 2 2" xfId="22313" xr:uid="{00000000-0005-0000-0000-000029570000}"/>
    <cellStyle name="Percent 7 7 2 2 2" xfId="22314" xr:uid="{00000000-0005-0000-0000-00002A570000}"/>
    <cellStyle name="Percent 7 7 2 3" xfId="22315" xr:uid="{00000000-0005-0000-0000-00002B570000}"/>
    <cellStyle name="Percent 7 7 2 3 2" xfId="22316" xr:uid="{00000000-0005-0000-0000-00002C570000}"/>
    <cellStyle name="Percent 7 7 2 4" xfId="22317" xr:uid="{00000000-0005-0000-0000-00002D570000}"/>
    <cellStyle name="Percent 7 7 3" xfId="22318" xr:uid="{00000000-0005-0000-0000-00002E570000}"/>
    <cellStyle name="Percent 7 7 3 2" xfId="22319" xr:uid="{00000000-0005-0000-0000-00002F570000}"/>
    <cellStyle name="Percent 7 7 4" xfId="22320" xr:uid="{00000000-0005-0000-0000-000030570000}"/>
    <cellStyle name="Percent 7 7 4 2" xfId="22321" xr:uid="{00000000-0005-0000-0000-000031570000}"/>
    <cellStyle name="Percent 7 7 5" xfId="22322" xr:uid="{00000000-0005-0000-0000-000032570000}"/>
    <cellStyle name="Percent 7 8" xfId="22323" xr:uid="{00000000-0005-0000-0000-000033570000}"/>
    <cellStyle name="Percent 7 8 2" xfId="22324" xr:uid="{00000000-0005-0000-0000-000034570000}"/>
    <cellStyle name="Percent 7 8 2 2" xfId="22325" xr:uid="{00000000-0005-0000-0000-000035570000}"/>
    <cellStyle name="Percent 7 8 3" xfId="22326" xr:uid="{00000000-0005-0000-0000-000036570000}"/>
    <cellStyle name="Percent 7 8 3 2" xfId="22327" xr:uid="{00000000-0005-0000-0000-000037570000}"/>
    <cellStyle name="Percent 7 8 4" xfId="22328" xr:uid="{00000000-0005-0000-0000-000038570000}"/>
    <cellStyle name="Percent 7 9" xfId="22329" xr:uid="{00000000-0005-0000-0000-000039570000}"/>
    <cellStyle name="Percent 7 9 2" xfId="22330" xr:uid="{00000000-0005-0000-0000-00003A570000}"/>
    <cellStyle name="Percent 7 9 2 2" xfId="22331" xr:uid="{00000000-0005-0000-0000-00003B570000}"/>
    <cellStyle name="Percent 7 9 3" xfId="22332" xr:uid="{00000000-0005-0000-0000-00003C570000}"/>
    <cellStyle name="Percent 7 9 3 2" xfId="22333" xr:uid="{00000000-0005-0000-0000-00003D570000}"/>
    <cellStyle name="Percent 7 9 4" xfId="22334" xr:uid="{00000000-0005-0000-0000-00003E570000}"/>
    <cellStyle name="Percent 8" xfId="22335" xr:uid="{00000000-0005-0000-0000-00003F570000}"/>
    <cellStyle name="Percent 8 2" xfId="22336" xr:uid="{00000000-0005-0000-0000-000040570000}"/>
    <cellStyle name="Percent 8 2 2" xfId="22337" xr:uid="{00000000-0005-0000-0000-000041570000}"/>
    <cellStyle name="Percent 8 3" xfId="22338" xr:uid="{00000000-0005-0000-0000-000042570000}"/>
    <cellStyle name="Percent 9" xfId="22339" xr:uid="{00000000-0005-0000-0000-000043570000}"/>
    <cellStyle name="Percent 9 2" xfId="22340" xr:uid="{00000000-0005-0000-0000-000044570000}"/>
    <cellStyle name="Percent 9 2 2" xfId="22341" xr:uid="{00000000-0005-0000-0000-000045570000}"/>
    <cellStyle name="Percent 9 3" xfId="22342" xr:uid="{00000000-0005-0000-0000-000046570000}"/>
    <cellStyle name="PERCENTAGE" xfId="22343" xr:uid="{00000000-0005-0000-0000-000047570000}"/>
    <cellStyle name="PERCENTAGE 2" xfId="22344" xr:uid="{00000000-0005-0000-0000-000048570000}"/>
    <cellStyle name="PERCENTAGE 2 2" xfId="22345" xr:uid="{00000000-0005-0000-0000-000049570000}"/>
    <cellStyle name="PERCENTAGE 3" xfId="22346" xr:uid="{00000000-0005-0000-0000-00004A570000}"/>
    <cellStyle name="PL-Artikel" xfId="22347" xr:uid="{00000000-0005-0000-0000-00004B570000}"/>
    <cellStyle name="PL-Artikel 2" xfId="22348" xr:uid="{00000000-0005-0000-0000-00004C570000}"/>
    <cellStyle name="PL-Artikel 2 2" xfId="22349" xr:uid="{00000000-0005-0000-0000-00004D570000}"/>
    <cellStyle name="PL-Artikel 3" xfId="22350" xr:uid="{00000000-0005-0000-0000-00004E570000}"/>
    <cellStyle name="PL-outline-dotted" xfId="22351" xr:uid="{00000000-0005-0000-0000-00004F570000}"/>
    <cellStyle name="PL-outline-dotted 2" xfId="22352" xr:uid="{00000000-0005-0000-0000-000050570000}"/>
    <cellStyle name="PL-outline-dotted 2 2" xfId="22353" xr:uid="{00000000-0005-0000-0000-000051570000}"/>
    <cellStyle name="PL-outline-dotted 3" xfId="22354" xr:uid="{00000000-0005-0000-0000-000052570000}"/>
    <cellStyle name="PL-pris" xfId="22355" xr:uid="{00000000-0005-0000-0000-000053570000}"/>
    <cellStyle name="PL-pris 2" xfId="22356" xr:uid="{00000000-0005-0000-0000-000054570000}"/>
    <cellStyle name="PL-pris 2 2" xfId="22357" xr:uid="{00000000-0005-0000-0000-000055570000}"/>
    <cellStyle name="PL-pris 3" xfId="22358" xr:uid="{00000000-0005-0000-0000-000056570000}"/>
    <cellStyle name="PL-Rubrik1" xfId="22359" xr:uid="{00000000-0005-0000-0000-000057570000}"/>
    <cellStyle name="PL-Rubrik1 2" xfId="22360" xr:uid="{00000000-0005-0000-0000-000058570000}"/>
    <cellStyle name="PL-Rubrik1 2 2" xfId="22361" xr:uid="{00000000-0005-0000-0000-000059570000}"/>
    <cellStyle name="PL-Rubrik1 3" xfId="22362" xr:uid="{00000000-0005-0000-0000-00005A570000}"/>
    <cellStyle name="PL-Rubrik2" xfId="22363" xr:uid="{00000000-0005-0000-0000-00005B570000}"/>
    <cellStyle name="PL-Rubrik2 2" xfId="22364" xr:uid="{00000000-0005-0000-0000-00005C570000}"/>
    <cellStyle name="PL-Rubrik2 2 2" xfId="22365" xr:uid="{00000000-0005-0000-0000-00005D570000}"/>
    <cellStyle name="PL-Rubrik2 3" xfId="22366" xr:uid="{00000000-0005-0000-0000-00005E570000}"/>
    <cellStyle name="PL-Tabelltext" xfId="22367" xr:uid="{00000000-0005-0000-0000-00005F570000}"/>
    <cellStyle name="PL-Tabelltext 2" xfId="22368" xr:uid="{00000000-0005-0000-0000-000060570000}"/>
    <cellStyle name="PL-Tabelltext 2 2" xfId="22369" xr:uid="{00000000-0005-0000-0000-000061570000}"/>
    <cellStyle name="PL-Tabelltext 3" xfId="22370" xr:uid="{00000000-0005-0000-0000-000062570000}"/>
    <cellStyle name="plusminus%0" xfId="22371" xr:uid="{00000000-0005-0000-0000-000063570000}"/>
    <cellStyle name="plusminus%0 2" xfId="22372" xr:uid="{00000000-0005-0000-0000-000064570000}"/>
    <cellStyle name="plusminus%0 2 2" xfId="22373" xr:uid="{00000000-0005-0000-0000-000065570000}"/>
    <cellStyle name="plusminus%0 3" xfId="22374" xr:uid="{00000000-0005-0000-0000-000066570000}"/>
    <cellStyle name="plusminus%1" xfId="22375" xr:uid="{00000000-0005-0000-0000-000067570000}"/>
    <cellStyle name="plusminus%1 2" xfId="22376" xr:uid="{00000000-0005-0000-0000-000068570000}"/>
    <cellStyle name="plusminus%1 2 2" xfId="22377" xr:uid="{00000000-0005-0000-0000-000069570000}"/>
    <cellStyle name="plusminus%1 3" xfId="22378" xr:uid="{00000000-0005-0000-0000-00006A570000}"/>
    <cellStyle name="plusminus0" xfId="22379" xr:uid="{00000000-0005-0000-0000-00006B570000}"/>
    <cellStyle name="plusminus0 2" xfId="22380" xr:uid="{00000000-0005-0000-0000-00006C570000}"/>
    <cellStyle name="plusminus0 2 2" xfId="22381" xr:uid="{00000000-0005-0000-0000-00006D570000}"/>
    <cellStyle name="plusminus0 3" xfId="22382" xr:uid="{00000000-0005-0000-0000-00006E570000}"/>
    <cellStyle name="plusminus1" xfId="22383" xr:uid="{00000000-0005-0000-0000-00006F570000}"/>
    <cellStyle name="plusminus1 2" xfId="22384" xr:uid="{00000000-0005-0000-0000-000070570000}"/>
    <cellStyle name="plusminus1 2 2" xfId="22385" xr:uid="{00000000-0005-0000-0000-000071570000}"/>
    <cellStyle name="plusminus1 3" xfId="22386" xr:uid="{00000000-0005-0000-0000-000072570000}"/>
    <cellStyle name="Porcentaje" xfId="22387" xr:uid="{00000000-0005-0000-0000-000073570000}"/>
    <cellStyle name="Porcentaje 2" xfId="22388" xr:uid="{00000000-0005-0000-0000-000074570000}"/>
    <cellStyle name="Porcentaje 2 2" xfId="22389" xr:uid="{00000000-0005-0000-0000-000075570000}"/>
    <cellStyle name="Porcentaje 3" xfId="22390" xr:uid="{00000000-0005-0000-0000-000076570000}"/>
    <cellStyle name="Porcentaje 3 2" xfId="22391" xr:uid="{00000000-0005-0000-0000-000077570000}"/>
    <cellStyle name="Porcentaje 4" xfId="22392" xr:uid="{00000000-0005-0000-0000-000078570000}"/>
    <cellStyle name="Porcentaje 4 2" xfId="22393" xr:uid="{00000000-0005-0000-0000-000079570000}"/>
    <cellStyle name="Porcentaje 5" xfId="22394" xr:uid="{00000000-0005-0000-0000-00007A570000}"/>
    <cellStyle name="pourcent" xfId="22395" xr:uid="{00000000-0005-0000-0000-00007B570000}"/>
    <cellStyle name="pourcent 2" xfId="22396" xr:uid="{00000000-0005-0000-0000-00007C570000}"/>
    <cellStyle name="pourcent 2 2" xfId="22397" xr:uid="{00000000-0005-0000-0000-00007D570000}"/>
    <cellStyle name="pourcent 3" xfId="22398" xr:uid="{00000000-0005-0000-0000-00007E570000}"/>
    <cellStyle name="Pourcentage_TEMPTRAN" xfId="22399" xr:uid="{00000000-0005-0000-0000-00007F570000}"/>
    <cellStyle name="Prefilled" xfId="22400" xr:uid="{00000000-0005-0000-0000-000080570000}"/>
    <cellStyle name="Prefilled 10" xfId="22401" xr:uid="{00000000-0005-0000-0000-000081570000}"/>
    <cellStyle name="Prefilled 11" xfId="22402" xr:uid="{00000000-0005-0000-0000-000082570000}"/>
    <cellStyle name="Prefilled 12" xfId="22403" xr:uid="{00000000-0005-0000-0000-000083570000}"/>
    <cellStyle name="Prefilled 13" xfId="22404" xr:uid="{00000000-0005-0000-0000-000084570000}"/>
    <cellStyle name="Prefilled 14" xfId="22405" xr:uid="{00000000-0005-0000-0000-000085570000}"/>
    <cellStyle name="Prefilled 15" xfId="22406" xr:uid="{00000000-0005-0000-0000-000086570000}"/>
    <cellStyle name="Prefilled 2" xfId="22407" xr:uid="{00000000-0005-0000-0000-000087570000}"/>
    <cellStyle name="Prefilled 2 10" xfId="22408" xr:uid="{00000000-0005-0000-0000-000088570000}"/>
    <cellStyle name="Prefilled 2 11" xfId="22409" xr:uid="{00000000-0005-0000-0000-000089570000}"/>
    <cellStyle name="Prefilled 2 12" xfId="22410" xr:uid="{00000000-0005-0000-0000-00008A570000}"/>
    <cellStyle name="Prefilled 2 2" xfId="22411" xr:uid="{00000000-0005-0000-0000-00008B570000}"/>
    <cellStyle name="Prefilled 2 3" xfId="22412" xr:uid="{00000000-0005-0000-0000-00008C570000}"/>
    <cellStyle name="Prefilled 2 4" xfId="22413" xr:uid="{00000000-0005-0000-0000-00008D570000}"/>
    <cellStyle name="Prefilled 2 5" xfId="22414" xr:uid="{00000000-0005-0000-0000-00008E570000}"/>
    <cellStyle name="Prefilled 2 6" xfId="22415" xr:uid="{00000000-0005-0000-0000-00008F570000}"/>
    <cellStyle name="Prefilled 2 7" xfId="22416" xr:uid="{00000000-0005-0000-0000-000090570000}"/>
    <cellStyle name="Prefilled 2 8" xfId="22417" xr:uid="{00000000-0005-0000-0000-000091570000}"/>
    <cellStyle name="Prefilled 2 9" xfId="22418" xr:uid="{00000000-0005-0000-0000-000092570000}"/>
    <cellStyle name="Prefilled 3" xfId="22419" xr:uid="{00000000-0005-0000-0000-000093570000}"/>
    <cellStyle name="Prefilled 3 10" xfId="22420" xr:uid="{00000000-0005-0000-0000-000094570000}"/>
    <cellStyle name="Prefilled 3 11" xfId="22421" xr:uid="{00000000-0005-0000-0000-000095570000}"/>
    <cellStyle name="Prefilled 3 12" xfId="22422" xr:uid="{00000000-0005-0000-0000-000096570000}"/>
    <cellStyle name="Prefilled 3 2" xfId="22423" xr:uid="{00000000-0005-0000-0000-000097570000}"/>
    <cellStyle name="Prefilled 3 3" xfId="22424" xr:uid="{00000000-0005-0000-0000-000098570000}"/>
    <cellStyle name="Prefilled 3 4" xfId="22425" xr:uid="{00000000-0005-0000-0000-000099570000}"/>
    <cellStyle name="Prefilled 3 5" xfId="22426" xr:uid="{00000000-0005-0000-0000-00009A570000}"/>
    <cellStyle name="Prefilled 3 6" xfId="22427" xr:uid="{00000000-0005-0000-0000-00009B570000}"/>
    <cellStyle name="Prefilled 3 7" xfId="22428" xr:uid="{00000000-0005-0000-0000-00009C570000}"/>
    <cellStyle name="Prefilled 3 8" xfId="22429" xr:uid="{00000000-0005-0000-0000-00009D570000}"/>
    <cellStyle name="Prefilled 3 9" xfId="22430" xr:uid="{00000000-0005-0000-0000-00009E570000}"/>
    <cellStyle name="Prefilled 4" xfId="22431" xr:uid="{00000000-0005-0000-0000-00009F570000}"/>
    <cellStyle name="Prefilled 4 2" xfId="22432" xr:uid="{00000000-0005-0000-0000-0000A0570000}"/>
    <cellStyle name="Prefilled 5" xfId="22433" xr:uid="{00000000-0005-0000-0000-0000A1570000}"/>
    <cellStyle name="Prefilled 6" xfId="22434" xr:uid="{00000000-0005-0000-0000-0000A2570000}"/>
    <cellStyle name="Prefilled 7" xfId="22435" xr:uid="{00000000-0005-0000-0000-0000A3570000}"/>
    <cellStyle name="Prefilled 8" xfId="22436" xr:uid="{00000000-0005-0000-0000-0000A4570000}"/>
    <cellStyle name="Prefilled 9" xfId="22437" xr:uid="{00000000-0005-0000-0000-0000A5570000}"/>
    <cellStyle name="Preis" xfId="22438" xr:uid="{00000000-0005-0000-0000-0000A6570000}"/>
    <cellStyle name="Preis 2" xfId="22439" xr:uid="{00000000-0005-0000-0000-0000A7570000}"/>
    <cellStyle name="Preis 2 2" xfId="22440" xr:uid="{00000000-0005-0000-0000-0000A8570000}"/>
    <cellStyle name="Preis 3" xfId="22441" xr:uid="{00000000-0005-0000-0000-0000A9570000}"/>
    <cellStyle name="PrePop Currency (0)" xfId="22442" xr:uid="{00000000-0005-0000-0000-0000AA570000}"/>
    <cellStyle name="PrePop Currency (0) 2" xfId="22443" xr:uid="{00000000-0005-0000-0000-0000AB570000}"/>
    <cellStyle name="PrePop Currency (0) 2 2" xfId="22444" xr:uid="{00000000-0005-0000-0000-0000AC570000}"/>
    <cellStyle name="PrePop Currency (0) 3" xfId="22445" xr:uid="{00000000-0005-0000-0000-0000AD570000}"/>
    <cellStyle name="PrePop Currency (2)" xfId="22446" xr:uid="{00000000-0005-0000-0000-0000AE570000}"/>
    <cellStyle name="PrePop Currency (2) 2" xfId="22447" xr:uid="{00000000-0005-0000-0000-0000AF570000}"/>
    <cellStyle name="PrePop Currency (2) 2 2" xfId="22448" xr:uid="{00000000-0005-0000-0000-0000B0570000}"/>
    <cellStyle name="PrePop Currency (2) 3" xfId="22449" xr:uid="{00000000-0005-0000-0000-0000B1570000}"/>
    <cellStyle name="PrePop Units (0)" xfId="22450" xr:uid="{00000000-0005-0000-0000-0000B2570000}"/>
    <cellStyle name="PrePop Units (0) 2" xfId="22451" xr:uid="{00000000-0005-0000-0000-0000B3570000}"/>
    <cellStyle name="PrePop Units (0) 2 2" xfId="22452" xr:uid="{00000000-0005-0000-0000-0000B4570000}"/>
    <cellStyle name="PrePop Units (0) 3" xfId="22453" xr:uid="{00000000-0005-0000-0000-0000B5570000}"/>
    <cellStyle name="PrePop Units (1)" xfId="22454" xr:uid="{00000000-0005-0000-0000-0000B6570000}"/>
    <cellStyle name="PrePop Units (1) 2" xfId="22455" xr:uid="{00000000-0005-0000-0000-0000B7570000}"/>
    <cellStyle name="PrePop Units (1) 2 2" xfId="22456" xr:uid="{00000000-0005-0000-0000-0000B8570000}"/>
    <cellStyle name="PrePop Units (1) 3" xfId="22457" xr:uid="{00000000-0005-0000-0000-0000B9570000}"/>
    <cellStyle name="PrePop Units (2)" xfId="22458" xr:uid="{00000000-0005-0000-0000-0000BA570000}"/>
    <cellStyle name="PrePop Units (2) 2" xfId="22459" xr:uid="{00000000-0005-0000-0000-0000BB570000}"/>
    <cellStyle name="PrePop Units (2) 2 2" xfId="22460" xr:uid="{00000000-0005-0000-0000-0000BC570000}"/>
    <cellStyle name="PrePop Units (2) 3" xfId="22461" xr:uid="{00000000-0005-0000-0000-0000BD570000}"/>
    <cellStyle name="Price" xfId="22462" xr:uid="{00000000-0005-0000-0000-0000BE570000}"/>
    <cellStyle name="Price 2" xfId="22463" xr:uid="{00000000-0005-0000-0000-0000BF570000}"/>
    <cellStyle name="Price 2 2" xfId="22464" xr:uid="{00000000-0005-0000-0000-0000C0570000}"/>
    <cellStyle name="Price 3" xfId="22465" xr:uid="{00000000-0005-0000-0000-0000C1570000}"/>
    <cellStyle name="Price Summary" xfId="22466" xr:uid="{00000000-0005-0000-0000-0000C2570000}"/>
    <cellStyle name="Price Summary 2" xfId="22467" xr:uid="{00000000-0005-0000-0000-0000C3570000}"/>
    <cellStyle name="Price Summary 2 2" xfId="22468" xr:uid="{00000000-0005-0000-0000-0000C4570000}"/>
    <cellStyle name="Price Summary 3" xfId="22469" xr:uid="{00000000-0005-0000-0000-0000C5570000}"/>
    <cellStyle name="Price_Format-Makro" xfId="22470" xr:uid="{00000000-0005-0000-0000-0000C6570000}"/>
    <cellStyle name="Pricelist_level1" xfId="22471" xr:uid="{00000000-0005-0000-0000-0000C7570000}"/>
    <cellStyle name="Prices" xfId="22472" xr:uid="{00000000-0005-0000-0000-0000C8570000}"/>
    <cellStyle name="Prices 2" xfId="22473" xr:uid="{00000000-0005-0000-0000-0000C9570000}"/>
    <cellStyle name="Prices 2 2" xfId="22474" xr:uid="{00000000-0005-0000-0000-0000CA570000}"/>
    <cellStyle name="Prices 3" xfId="22475" xr:uid="{00000000-0005-0000-0000-0000CB570000}"/>
    <cellStyle name="Pricing" xfId="22476" xr:uid="{00000000-0005-0000-0000-0000CC570000}"/>
    <cellStyle name="Pricing 2" xfId="22477" xr:uid="{00000000-0005-0000-0000-0000CD570000}"/>
    <cellStyle name="Pricing 2 2" xfId="22478" xr:uid="{00000000-0005-0000-0000-0000CE570000}"/>
    <cellStyle name="Pricing 3" xfId="22479" xr:uid="{00000000-0005-0000-0000-0000CF570000}"/>
    <cellStyle name="Primary" xfId="22480" xr:uid="{00000000-0005-0000-0000-0000D0570000}"/>
    <cellStyle name="Primary %" xfId="22481" xr:uid="{00000000-0005-0000-0000-0000D1570000}"/>
    <cellStyle name="Primary % 2" xfId="22482" xr:uid="{00000000-0005-0000-0000-0000D2570000}"/>
    <cellStyle name="Primary % 2 2" xfId="22483" xr:uid="{00000000-0005-0000-0000-0000D3570000}"/>
    <cellStyle name="Primary % 3" xfId="22484" xr:uid="{00000000-0005-0000-0000-0000D4570000}"/>
    <cellStyle name="Primary 2" xfId="22485" xr:uid="{00000000-0005-0000-0000-0000D5570000}"/>
    <cellStyle name="Primary 2 2" xfId="22486" xr:uid="{00000000-0005-0000-0000-0000D6570000}"/>
    <cellStyle name="Primary 3" xfId="22487" xr:uid="{00000000-0005-0000-0000-0000D7570000}"/>
    <cellStyle name="Primary 3 2" xfId="22488" xr:uid="{00000000-0005-0000-0000-0000D8570000}"/>
    <cellStyle name="Primary 4" xfId="22489" xr:uid="{00000000-0005-0000-0000-0000D9570000}"/>
    <cellStyle name="Primary 5" xfId="22490" xr:uid="{00000000-0005-0000-0000-0000DA570000}"/>
    <cellStyle name="Primary 6" xfId="22491" xr:uid="{00000000-0005-0000-0000-0000DB570000}"/>
    <cellStyle name="Primary 7" xfId="22492" xr:uid="{00000000-0005-0000-0000-0000DC570000}"/>
    <cellStyle name="Prix" xfId="22493" xr:uid="{00000000-0005-0000-0000-0000DD570000}"/>
    <cellStyle name="Prix 2" xfId="22494" xr:uid="{00000000-0005-0000-0000-0000DE570000}"/>
    <cellStyle name="Prix 2 2" xfId="22495" xr:uid="{00000000-0005-0000-0000-0000DF570000}"/>
    <cellStyle name="Prix 3" xfId="22496" xr:uid="{00000000-0005-0000-0000-0000E0570000}"/>
    <cellStyle name="Problem Var" xfId="22497" xr:uid="{00000000-0005-0000-0000-0000E1570000}"/>
    <cellStyle name="Problem Var 2" xfId="22498" xr:uid="{00000000-0005-0000-0000-0000E2570000}"/>
    <cellStyle name="Problem Var 2 2" xfId="22499" xr:uid="{00000000-0005-0000-0000-0000E3570000}"/>
    <cellStyle name="Problem Var 3" xfId="22500" xr:uid="{00000000-0005-0000-0000-0000E4570000}"/>
    <cellStyle name="ProductClass" xfId="22501" xr:uid="{00000000-0005-0000-0000-0000E5570000}"/>
    <cellStyle name="ProductClass 2" xfId="22502" xr:uid="{00000000-0005-0000-0000-0000E6570000}"/>
    <cellStyle name="ProductClass 2 2" xfId="22503" xr:uid="{00000000-0005-0000-0000-0000E7570000}"/>
    <cellStyle name="ProductClass 3" xfId="22504" xr:uid="{00000000-0005-0000-0000-0000E8570000}"/>
    <cellStyle name="ProductType" xfId="22505" xr:uid="{00000000-0005-0000-0000-0000E9570000}"/>
    <cellStyle name="ProductType 2" xfId="22506" xr:uid="{00000000-0005-0000-0000-0000EA570000}"/>
    <cellStyle name="ProductType 2 2" xfId="22507" xr:uid="{00000000-0005-0000-0000-0000EB570000}"/>
    <cellStyle name="ProductType 3" xfId="22508" xr:uid="{00000000-0005-0000-0000-0000EC570000}"/>
    <cellStyle name="proposal1" xfId="22509" xr:uid="{00000000-0005-0000-0000-0000ED570000}"/>
    <cellStyle name="proposal1 2" xfId="22510" xr:uid="{00000000-0005-0000-0000-0000EE570000}"/>
    <cellStyle name="proposal1 2 2" xfId="22511" xr:uid="{00000000-0005-0000-0000-0000EF570000}"/>
    <cellStyle name="proposal1 3" xfId="22512" xr:uid="{00000000-0005-0000-0000-0000F0570000}"/>
    <cellStyle name="Protected" xfId="22513" xr:uid="{00000000-0005-0000-0000-0000F1570000}"/>
    <cellStyle name="Protected 2" xfId="22514" xr:uid="{00000000-0005-0000-0000-0000F2570000}"/>
    <cellStyle name="Prozent[1]" xfId="22515" xr:uid="{00000000-0005-0000-0000-0000F3570000}"/>
    <cellStyle name="Prozent[1] 2" xfId="22516" xr:uid="{00000000-0005-0000-0000-0000F4570000}"/>
    <cellStyle name="Prozent[1] 2 2" xfId="22517" xr:uid="{00000000-0005-0000-0000-0000F5570000}"/>
    <cellStyle name="Prozent[1] 3" xfId="22518" xr:uid="{00000000-0005-0000-0000-0000F6570000}"/>
    <cellStyle name="prozklammer" xfId="22519" xr:uid="{00000000-0005-0000-0000-0000F7570000}"/>
    <cellStyle name="prozklammer 2" xfId="22520" xr:uid="{00000000-0005-0000-0000-0000F8570000}"/>
    <cellStyle name="prozklammer 2 2" xfId="22521" xr:uid="{00000000-0005-0000-0000-0000F9570000}"/>
    <cellStyle name="prozklammer 3" xfId="22522" xr:uid="{00000000-0005-0000-0000-0000FA570000}"/>
    <cellStyle name="PSChar" xfId="22523" xr:uid="{00000000-0005-0000-0000-0000FB570000}"/>
    <cellStyle name="PSChar 2" xfId="22524" xr:uid="{00000000-0005-0000-0000-0000FC570000}"/>
    <cellStyle name="PSChar 2 2" xfId="22525" xr:uid="{00000000-0005-0000-0000-0000FD570000}"/>
    <cellStyle name="PSChar 3" xfId="22526" xr:uid="{00000000-0005-0000-0000-0000FE570000}"/>
    <cellStyle name="PSDate" xfId="22527" xr:uid="{00000000-0005-0000-0000-0000FF570000}"/>
    <cellStyle name="PSDate 2" xfId="22528" xr:uid="{00000000-0005-0000-0000-000000580000}"/>
    <cellStyle name="PSDate 2 2" xfId="22529" xr:uid="{00000000-0005-0000-0000-000001580000}"/>
    <cellStyle name="PSDate 3" xfId="22530" xr:uid="{00000000-0005-0000-0000-000002580000}"/>
    <cellStyle name="PSDec" xfId="22531" xr:uid="{00000000-0005-0000-0000-000003580000}"/>
    <cellStyle name="PSDec 2" xfId="22532" xr:uid="{00000000-0005-0000-0000-000004580000}"/>
    <cellStyle name="PSDec 2 2" xfId="22533" xr:uid="{00000000-0005-0000-0000-000005580000}"/>
    <cellStyle name="PSDec 3" xfId="22534" xr:uid="{00000000-0005-0000-0000-000006580000}"/>
    <cellStyle name="PSHeading" xfId="22535" xr:uid="{00000000-0005-0000-0000-000007580000}"/>
    <cellStyle name="PSHeading 2" xfId="22536" xr:uid="{00000000-0005-0000-0000-000008580000}"/>
    <cellStyle name="PSHeading 2 2" xfId="22537" xr:uid="{00000000-0005-0000-0000-000009580000}"/>
    <cellStyle name="PSHeading 3" xfId="22538" xr:uid="{00000000-0005-0000-0000-00000A580000}"/>
    <cellStyle name="PSInt" xfId="22539" xr:uid="{00000000-0005-0000-0000-00000B580000}"/>
    <cellStyle name="PSInt 2" xfId="22540" xr:uid="{00000000-0005-0000-0000-00000C580000}"/>
    <cellStyle name="PSInt 2 2" xfId="22541" xr:uid="{00000000-0005-0000-0000-00000D580000}"/>
    <cellStyle name="PSInt 3" xfId="22542" xr:uid="{00000000-0005-0000-0000-00000E580000}"/>
    <cellStyle name="PSSpacer" xfId="22543" xr:uid="{00000000-0005-0000-0000-00000F580000}"/>
    <cellStyle name="PSSpacer 2" xfId="22544" xr:uid="{00000000-0005-0000-0000-000010580000}"/>
    <cellStyle name="PSSpacer 2 2" xfId="22545" xr:uid="{00000000-0005-0000-0000-000011580000}"/>
    <cellStyle name="PSSpacer 3" xfId="22546" xr:uid="{00000000-0005-0000-0000-000012580000}"/>
    <cellStyle name="Punto" xfId="22547" xr:uid="{00000000-0005-0000-0000-000013580000}"/>
    <cellStyle name="Punto 2" xfId="22548" xr:uid="{00000000-0005-0000-0000-000014580000}"/>
    <cellStyle name="Punto 2 2" xfId="22549" xr:uid="{00000000-0005-0000-0000-000015580000}"/>
    <cellStyle name="Punto 3" xfId="22550" xr:uid="{00000000-0005-0000-0000-000016580000}"/>
    <cellStyle name="Punto0" xfId="22551" xr:uid="{00000000-0005-0000-0000-000017580000}"/>
    <cellStyle name="Punto0 2" xfId="22552" xr:uid="{00000000-0005-0000-0000-000018580000}"/>
    <cellStyle name="Punto0 2 2" xfId="22553" xr:uid="{00000000-0005-0000-0000-000019580000}"/>
    <cellStyle name="Punto0 3" xfId="22554" xr:uid="{00000000-0005-0000-0000-00001A580000}"/>
    <cellStyle name="q1" xfId="22555" xr:uid="{00000000-0005-0000-0000-00001B580000}"/>
    <cellStyle name="q1 2" xfId="22556" xr:uid="{00000000-0005-0000-0000-00001C580000}"/>
    <cellStyle name="q1 2 2" xfId="22557" xr:uid="{00000000-0005-0000-0000-00001D580000}"/>
    <cellStyle name="q1 3" xfId="22558" xr:uid="{00000000-0005-0000-0000-00001E580000}"/>
    <cellStyle name="Qté calculées" xfId="22559" xr:uid="{00000000-0005-0000-0000-00001F580000}"/>
    <cellStyle name="Qté calculées 10" xfId="22560" xr:uid="{00000000-0005-0000-0000-000020580000}"/>
    <cellStyle name="Qté calculées 11" xfId="22561" xr:uid="{00000000-0005-0000-0000-000021580000}"/>
    <cellStyle name="Qté calculées 12" xfId="22562" xr:uid="{00000000-0005-0000-0000-000022580000}"/>
    <cellStyle name="Qté calculées 13" xfId="22563" xr:uid="{00000000-0005-0000-0000-000023580000}"/>
    <cellStyle name="Qté calculées 14" xfId="22564" xr:uid="{00000000-0005-0000-0000-000024580000}"/>
    <cellStyle name="Qté calculées 15" xfId="22565" xr:uid="{00000000-0005-0000-0000-000025580000}"/>
    <cellStyle name="Qté calculées 2" xfId="22566" xr:uid="{00000000-0005-0000-0000-000026580000}"/>
    <cellStyle name="Qté calculées 2 10" xfId="22567" xr:uid="{00000000-0005-0000-0000-000027580000}"/>
    <cellStyle name="Qté calculées 2 11" xfId="22568" xr:uid="{00000000-0005-0000-0000-000028580000}"/>
    <cellStyle name="Qté calculées 2 12" xfId="22569" xr:uid="{00000000-0005-0000-0000-000029580000}"/>
    <cellStyle name="Qté calculées 2 2" xfId="22570" xr:uid="{00000000-0005-0000-0000-00002A580000}"/>
    <cellStyle name="Qté calculées 2 3" xfId="22571" xr:uid="{00000000-0005-0000-0000-00002B580000}"/>
    <cellStyle name="Qté calculées 2 4" xfId="22572" xr:uid="{00000000-0005-0000-0000-00002C580000}"/>
    <cellStyle name="Qté calculées 2 5" xfId="22573" xr:uid="{00000000-0005-0000-0000-00002D580000}"/>
    <cellStyle name="Qté calculées 2 6" xfId="22574" xr:uid="{00000000-0005-0000-0000-00002E580000}"/>
    <cellStyle name="Qté calculées 2 7" xfId="22575" xr:uid="{00000000-0005-0000-0000-00002F580000}"/>
    <cellStyle name="Qté calculées 2 8" xfId="22576" xr:uid="{00000000-0005-0000-0000-000030580000}"/>
    <cellStyle name="Qté calculées 2 9" xfId="22577" xr:uid="{00000000-0005-0000-0000-000031580000}"/>
    <cellStyle name="Qté calculées 3" xfId="22578" xr:uid="{00000000-0005-0000-0000-000032580000}"/>
    <cellStyle name="Qté calculées 3 2" xfId="22579" xr:uid="{00000000-0005-0000-0000-000033580000}"/>
    <cellStyle name="Qté calculées 4" xfId="22580" xr:uid="{00000000-0005-0000-0000-000034580000}"/>
    <cellStyle name="Qté calculées 4 2" xfId="22581" xr:uid="{00000000-0005-0000-0000-000035580000}"/>
    <cellStyle name="Qté calculées 5" xfId="22582" xr:uid="{00000000-0005-0000-0000-000036580000}"/>
    <cellStyle name="Qté calculées 6" xfId="22583" xr:uid="{00000000-0005-0000-0000-000037580000}"/>
    <cellStyle name="Qté calculées 7" xfId="22584" xr:uid="{00000000-0005-0000-0000-000038580000}"/>
    <cellStyle name="Qté calculées 8" xfId="22585" xr:uid="{00000000-0005-0000-0000-000039580000}"/>
    <cellStyle name="Qté calculées 9" xfId="22586" xr:uid="{00000000-0005-0000-0000-00003A580000}"/>
    <cellStyle name="QTé entrées" xfId="22587" xr:uid="{00000000-0005-0000-0000-00003B580000}"/>
    <cellStyle name="QTé entrées 2" xfId="22588" xr:uid="{00000000-0005-0000-0000-00003C580000}"/>
    <cellStyle name="QTé entrées 2 2" xfId="22589" xr:uid="{00000000-0005-0000-0000-00003D580000}"/>
    <cellStyle name="QTé entrées 3" xfId="22590" xr:uid="{00000000-0005-0000-0000-00003E580000}"/>
    <cellStyle name="QTé entrées 3 2" xfId="22591" xr:uid="{00000000-0005-0000-0000-00003F580000}"/>
    <cellStyle name="QTé entrées 4" xfId="22592" xr:uid="{00000000-0005-0000-0000-000040580000}"/>
    <cellStyle name="QTé entrées 4 2" xfId="22593" xr:uid="{00000000-0005-0000-0000-000041580000}"/>
    <cellStyle name="QTé entrées 5" xfId="22594" xr:uid="{00000000-0005-0000-0000-000042580000}"/>
    <cellStyle name="Quantity" xfId="22595" xr:uid="{00000000-0005-0000-0000-000043580000}"/>
    <cellStyle name="Quantity 2" xfId="22596" xr:uid="{00000000-0005-0000-0000-000044580000}"/>
    <cellStyle name="Quantity 2 2" xfId="22597" xr:uid="{00000000-0005-0000-0000-000045580000}"/>
    <cellStyle name="Quantity 3" xfId="22598" xr:uid="{00000000-0005-0000-0000-000046580000}"/>
    <cellStyle name="question" xfId="22599" xr:uid="{00000000-0005-0000-0000-000047580000}"/>
    <cellStyle name="question 2" xfId="22600" xr:uid="{00000000-0005-0000-0000-000048580000}"/>
    <cellStyle name="question 2 2" xfId="22601" xr:uid="{00000000-0005-0000-0000-000049580000}"/>
    <cellStyle name="question 3" xfId="22602" xr:uid="{00000000-0005-0000-0000-00004A580000}"/>
    <cellStyle name="RebateValue" xfId="22603" xr:uid="{00000000-0005-0000-0000-00004B580000}"/>
    <cellStyle name="RebateValue 2" xfId="22604" xr:uid="{00000000-0005-0000-0000-00004C580000}"/>
    <cellStyle name="RebateValue 2 2" xfId="22605" xr:uid="{00000000-0005-0000-0000-00004D580000}"/>
    <cellStyle name="RebateValue 3" xfId="22606" xr:uid="{00000000-0005-0000-0000-00004E580000}"/>
    <cellStyle name="Red" xfId="22607" xr:uid="{00000000-0005-0000-0000-00004F580000}"/>
    <cellStyle name="Red 2" xfId="22608" xr:uid="{00000000-0005-0000-0000-000050580000}"/>
    <cellStyle name="Red 2 2" xfId="22609" xr:uid="{00000000-0005-0000-0000-000051580000}"/>
    <cellStyle name="Red 3" xfId="22610" xr:uid="{00000000-0005-0000-0000-000052580000}"/>
    <cellStyle name="Red font" xfId="22611" xr:uid="{00000000-0005-0000-0000-000053580000}"/>
    <cellStyle name="Red font 2" xfId="22612" xr:uid="{00000000-0005-0000-0000-000054580000}"/>
    <cellStyle name="Red font 2 2" xfId="22613" xr:uid="{00000000-0005-0000-0000-000055580000}"/>
    <cellStyle name="Red font 3" xfId="22614" xr:uid="{00000000-0005-0000-0000-000056580000}"/>
    <cellStyle name="Red_Input" xfId="22615" xr:uid="{00000000-0005-0000-0000-000057580000}"/>
    <cellStyle name="regstoresfromspecstores" xfId="22616" xr:uid="{00000000-0005-0000-0000-000058580000}"/>
    <cellStyle name="regstoresfromspecstores 2" xfId="22617" xr:uid="{00000000-0005-0000-0000-000059580000}"/>
    <cellStyle name="regstoresfromspecstores 2 2" xfId="22618" xr:uid="{00000000-0005-0000-0000-00005A580000}"/>
    <cellStyle name="regstoresfromspecstores 3" xfId="22619" xr:uid="{00000000-0005-0000-0000-00005B580000}"/>
    <cellStyle name="Released" xfId="22620" xr:uid="{00000000-0005-0000-0000-00005C580000}"/>
    <cellStyle name="Released 2" xfId="22621" xr:uid="{00000000-0005-0000-0000-00005D580000}"/>
    <cellStyle name="Released 2 2" xfId="22622" xr:uid="{00000000-0005-0000-0000-00005E580000}"/>
    <cellStyle name="Released 3" xfId="22623" xr:uid="{00000000-0005-0000-0000-00005F580000}"/>
    <cellStyle name="ResellerType" xfId="22624" xr:uid="{00000000-0005-0000-0000-000060580000}"/>
    <cellStyle name="ResellerType 2" xfId="22625" xr:uid="{00000000-0005-0000-0000-000061580000}"/>
    <cellStyle name="ResellerType 2 2" xfId="22626" xr:uid="{00000000-0005-0000-0000-000062580000}"/>
    <cellStyle name="ResellerType 3" xfId="22627" xr:uid="{00000000-0005-0000-0000-000063580000}"/>
    <cellStyle name="Reverse" xfId="22628" xr:uid="{00000000-0005-0000-0000-000064580000}"/>
    <cellStyle name="Reverse 2" xfId="22629" xr:uid="{00000000-0005-0000-0000-000065580000}"/>
    <cellStyle name="Reverse 2 2" xfId="22630" xr:uid="{00000000-0005-0000-0000-000066580000}"/>
    <cellStyle name="Reverse 3" xfId="22631" xr:uid="{00000000-0005-0000-0000-000067580000}"/>
    <cellStyle name="ReverseDate" xfId="22632" xr:uid="{00000000-0005-0000-0000-000068580000}"/>
    <cellStyle name="ReverseDate 2" xfId="22633" xr:uid="{00000000-0005-0000-0000-000069580000}"/>
    <cellStyle name="ReverseDate 2 2" xfId="22634" xr:uid="{00000000-0005-0000-0000-00006A580000}"/>
    <cellStyle name="ReverseDate 3" xfId="22635" xr:uid="{00000000-0005-0000-0000-00006B580000}"/>
    <cellStyle name="RevList" xfId="22636" xr:uid="{00000000-0005-0000-0000-00006C580000}"/>
    <cellStyle name="RevList 2" xfId="22637" xr:uid="{00000000-0005-0000-0000-00006D580000}"/>
    <cellStyle name="RevList 2 2" xfId="22638" xr:uid="{00000000-0005-0000-0000-00006E580000}"/>
    <cellStyle name="RevList 3" xfId="22639" xr:uid="{00000000-0005-0000-0000-00006F580000}"/>
    <cellStyle name="RM" xfId="22640" xr:uid="{00000000-0005-0000-0000-000070580000}"/>
    <cellStyle name="RM 2" xfId="22641" xr:uid="{00000000-0005-0000-0000-000071580000}"/>
    <cellStyle name="RM 2 2" xfId="22642" xr:uid="{00000000-0005-0000-0000-000072580000}"/>
    <cellStyle name="RM 3" xfId="22643" xr:uid="{00000000-0005-0000-0000-000073580000}"/>
    <cellStyle name="s]_x000d__x000a_load=_x000d__x000a_run=_x000d__x000a_NullPort=None_x000d__x000a_device=HP LaserJet 4 Plus,HPPCL5MS,LPT1:_x000d__x000a__x000d__x000a_[Desktop]_x000d__x000a_Wallpaper=(无)_x000d__x000a_TileWallpaper=0_x000d_" xfId="22644" xr:uid="{00000000-0005-0000-0000-000074580000}"/>
    <cellStyle name="s]_x000d__x000a_load=_x000d__x000a_run=_x000d__x000a_NullPort=None_x000d__x000a_device=HP LaserJet 4 Plus,HPPCL5MS,LPT1:_x000d__x000a__x000d__x000a_[Desktop]_x000d__x000a_Wallpaper=(无)_x000d__x000a_TileWallpaper=0_x000d_ 2" xfId="22645" xr:uid="{00000000-0005-0000-0000-000075580000}"/>
    <cellStyle name="Sample" xfId="22646" xr:uid="{00000000-0005-0000-0000-000076580000}"/>
    <cellStyle name="Sample 2" xfId="22647" xr:uid="{00000000-0005-0000-0000-000077580000}"/>
    <cellStyle name="Sample 2 2" xfId="22648" xr:uid="{00000000-0005-0000-0000-000078580000}"/>
    <cellStyle name="Sample 3" xfId="22649" xr:uid="{00000000-0005-0000-0000-000079580000}"/>
    <cellStyle name="SAPBEXaggData" xfId="22650" xr:uid="{00000000-0005-0000-0000-00007A580000}"/>
    <cellStyle name="SAPBEXaggData 2" xfId="22651" xr:uid="{00000000-0005-0000-0000-00007B580000}"/>
    <cellStyle name="SAPBEXaggData 2 2" xfId="22652" xr:uid="{00000000-0005-0000-0000-00007C580000}"/>
    <cellStyle name="SAPBEXaggData 3" xfId="22653" xr:uid="{00000000-0005-0000-0000-00007D580000}"/>
    <cellStyle name="SAPBEXaggDataEmph" xfId="22654" xr:uid="{00000000-0005-0000-0000-00007E580000}"/>
    <cellStyle name="SAPBEXaggDataEmph 2" xfId="22655" xr:uid="{00000000-0005-0000-0000-00007F580000}"/>
    <cellStyle name="SAPBEXaggDataEmph 2 2" xfId="22656" xr:uid="{00000000-0005-0000-0000-000080580000}"/>
    <cellStyle name="SAPBEXaggDataEmph 3" xfId="22657" xr:uid="{00000000-0005-0000-0000-000081580000}"/>
    <cellStyle name="SAPBEXaggItem" xfId="22658" xr:uid="{00000000-0005-0000-0000-000082580000}"/>
    <cellStyle name="SAPBEXaggItem 2" xfId="22659" xr:uid="{00000000-0005-0000-0000-000083580000}"/>
    <cellStyle name="SAPBEXaggItem 2 2" xfId="22660" xr:uid="{00000000-0005-0000-0000-000084580000}"/>
    <cellStyle name="SAPBEXaggItem 3" xfId="22661" xr:uid="{00000000-0005-0000-0000-000085580000}"/>
    <cellStyle name="SAPBEXaggItemX" xfId="22662" xr:uid="{00000000-0005-0000-0000-000086580000}"/>
    <cellStyle name="SAPBEXaggItemX 2" xfId="22663" xr:uid="{00000000-0005-0000-0000-000087580000}"/>
    <cellStyle name="SAPBEXaggItemX 2 2" xfId="22664" xr:uid="{00000000-0005-0000-0000-000088580000}"/>
    <cellStyle name="SAPBEXaggItemX 3" xfId="22665" xr:uid="{00000000-0005-0000-0000-000089580000}"/>
    <cellStyle name="SAPBEXchaText" xfId="22666" xr:uid="{00000000-0005-0000-0000-00008A580000}"/>
    <cellStyle name="SAPBEXchaText 2" xfId="22667" xr:uid="{00000000-0005-0000-0000-00008B580000}"/>
    <cellStyle name="SAPBEXchaText 2 2" xfId="22668" xr:uid="{00000000-0005-0000-0000-00008C580000}"/>
    <cellStyle name="SAPBEXchaText 3" xfId="22669" xr:uid="{00000000-0005-0000-0000-00008D580000}"/>
    <cellStyle name="SAPBEXexcBad7" xfId="22670" xr:uid="{00000000-0005-0000-0000-00008E580000}"/>
    <cellStyle name="SAPBEXexcBad7 2" xfId="22671" xr:uid="{00000000-0005-0000-0000-00008F580000}"/>
    <cellStyle name="SAPBEXexcBad7 2 2" xfId="22672" xr:uid="{00000000-0005-0000-0000-000090580000}"/>
    <cellStyle name="SAPBEXexcBad7 3" xfId="22673" xr:uid="{00000000-0005-0000-0000-000091580000}"/>
    <cellStyle name="SAPBEXexcBad8" xfId="22674" xr:uid="{00000000-0005-0000-0000-000092580000}"/>
    <cellStyle name="SAPBEXexcBad8 2" xfId="22675" xr:uid="{00000000-0005-0000-0000-000093580000}"/>
    <cellStyle name="SAPBEXexcBad8 2 2" xfId="22676" xr:uid="{00000000-0005-0000-0000-000094580000}"/>
    <cellStyle name="SAPBEXexcBad8 3" xfId="22677" xr:uid="{00000000-0005-0000-0000-000095580000}"/>
    <cellStyle name="SAPBEXexcBad9" xfId="22678" xr:uid="{00000000-0005-0000-0000-000096580000}"/>
    <cellStyle name="SAPBEXexcBad9 2" xfId="22679" xr:uid="{00000000-0005-0000-0000-000097580000}"/>
    <cellStyle name="SAPBEXexcBad9 2 2" xfId="22680" xr:uid="{00000000-0005-0000-0000-000098580000}"/>
    <cellStyle name="SAPBEXexcBad9 3" xfId="22681" xr:uid="{00000000-0005-0000-0000-000099580000}"/>
    <cellStyle name="SAPBEXexcCritical4" xfId="22682" xr:uid="{00000000-0005-0000-0000-00009A580000}"/>
    <cellStyle name="SAPBEXexcCritical4 2" xfId="22683" xr:uid="{00000000-0005-0000-0000-00009B580000}"/>
    <cellStyle name="SAPBEXexcCritical4 2 2" xfId="22684" xr:uid="{00000000-0005-0000-0000-00009C580000}"/>
    <cellStyle name="SAPBEXexcCritical4 3" xfId="22685" xr:uid="{00000000-0005-0000-0000-00009D580000}"/>
    <cellStyle name="SAPBEXexcCritical5" xfId="22686" xr:uid="{00000000-0005-0000-0000-00009E580000}"/>
    <cellStyle name="SAPBEXexcCritical5 2" xfId="22687" xr:uid="{00000000-0005-0000-0000-00009F580000}"/>
    <cellStyle name="SAPBEXexcCritical5 2 2" xfId="22688" xr:uid="{00000000-0005-0000-0000-0000A0580000}"/>
    <cellStyle name="SAPBEXexcCritical5 3" xfId="22689" xr:uid="{00000000-0005-0000-0000-0000A1580000}"/>
    <cellStyle name="SAPBEXexcCritical6" xfId="22690" xr:uid="{00000000-0005-0000-0000-0000A2580000}"/>
    <cellStyle name="SAPBEXexcCritical6 2" xfId="22691" xr:uid="{00000000-0005-0000-0000-0000A3580000}"/>
    <cellStyle name="SAPBEXexcCritical6 2 2" xfId="22692" xr:uid="{00000000-0005-0000-0000-0000A4580000}"/>
    <cellStyle name="SAPBEXexcCritical6 3" xfId="22693" xr:uid="{00000000-0005-0000-0000-0000A5580000}"/>
    <cellStyle name="SAPBEXexcGood1" xfId="22694" xr:uid="{00000000-0005-0000-0000-0000A6580000}"/>
    <cellStyle name="SAPBEXexcGood1 2" xfId="22695" xr:uid="{00000000-0005-0000-0000-0000A7580000}"/>
    <cellStyle name="SAPBEXexcGood1 2 2" xfId="22696" xr:uid="{00000000-0005-0000-0000-0000A8580000}"/>
    <cellStyle name="SAPBEXexcGood1 3" xfId="22697" xr:uid="{00000000-0005-0000-0000-0000A9580000}"/>
    <cellStyle name="SAPBEXexcGood2" xfId="22698" xr:uid="{00000000-0005-0000-0000-0000AA580000}"/>
    <cellStyle name="SAPBEXexcGood2 2" xfId="22699" xr:uid="{00000000-0005-0000-0000-0000AB580000}"/>
    <cellStyle name="SAPBEXexcGood2 2 2" xfId="22700" xr:uid="{00000000-0005-0000-0000-0000AC580000}"/>
    <cellStyle name="SAPBEXexcGood2 3" xfId="22701" xr:uid="{00000000-0005-0000-0000-0000AD580000}"/>
    <cellStyle name="SAPBEXexcGood3" xfId="22702" xr:uid="{00000000-0005-0000-0000-0000AE580000}"/>
    <cellStyle name="SAPBEXexcGood3 2" xfId="22703" xr:uid="{00000000-0005-0000-0000-0000AF580000}"/>
    <cellStyle name="SAPBEXexcGood3 2 2" xfId="22704" xr:uid="{00000000-0005-0000-0000-0000B0580000}"/>
    <cellStyle name="SAPBEXexcGood3 3" xfId="22705" xr:uid="{00000000-0005-0000-0000-0000B1580000}"/>
    <cellStyle name="SAPBEXfilterDrill" xfId="22706" xr:uid="{00000000-0005-0000-0000-0000B2580000}"/>
    <cellStyle name="SAPBEXfilterDrill 2" xfId="22707" xr:uid="{00000000-0005-0000-0000-0000B3580000}"/>
    <cellStyle name="SAPBEXfilterDrill 2 2" xfId="22708" xr:uid="{00000000-0005-0000-0000-0000B4580000}"/>
    <cellStyle name="SAPBEXfilterDrill 3" xfId="22709" xr:uid="{00000000-0005-0000-0000-0000B5580000}"/>
    <cellStyle name="SAPBEXfilterItem" xfId="22710" xr:uid="{00000000-0005-0000-0000-0000B6580000}"/>
    <cellStyle name="SAPBEXfilterItem 2" xfId="22711" xr:uid="{00000000-0005-0000-0000-0000B7580000}"/>
    <cellStyle name="SAPBEXfilterItem 2 2" xfId="22712" xr:uid="{00000000-0005-0000-0000-0000B8580000}"/>
    <cellStyle name="SAPBEXfilterItem 3" xfId="22713" xr:uid="{00000000-0005-0000-0000-0000B9580000}"/>
    <cellStyle name="SAPBEXfilterText" xfId="22714" xr:uid="{00000000-0005-0000-0000-0000BA580000}"/>
    <cellStyle name="SAPBEXfilterText 2" xfId="22715" xr:uid="{00000000-0005-0000-0000-0000BB580000}"/>
    <cellStyle name="SAPBEXfilterText 2 2" xfId="22716" xr:uid="{00000000-0005-0000-0000-0000BC580000}"/>
    <cellStyle name="SAPBEXfilterText 3" xfId="22717" xr:uid="{00000000-0005-0000-0000-0000BD580000}"/>
    <cellStyle name="SAPBEXformats" xfId="22718" xr:uid="{00000000-0005-0000-0000-0000BE580000}"/>
    <cellStyle name="SAPBEXformats 2" xfId="22719" xr:uid="{00000000-0005-0000-0000-0000BF580000}"/>
    <cellStyle name="SAPBEXformats 2 2" xfId="22720" xr:uid="{00000000-0005-0000-0000-0000C0580000}"/>
    <cellStyle name="SAPBEXformats 3" xfId="22721" xr:uid="{00000000-0005-0000-0000-0000C1580000}"/>
    <cellStyle name="SAPBEXheaderItem" xfId="22722" xr:uid="{00000000-0005-0000-0000-0000C2580000}"/>
    <cellStyle name="SAPBEXheaderItem 2" xfId="22723" xr:uid="{00000000-0005-0000-0000-0000C3580000}"/>
    <cellStyle name="SAPBEXheaderItem 2 2" xfId="22724" xr:uid="{00000000-0005-0000-0000-0000C4580000}"/>
    <cellStyle name="SAPBEXheaderItem 3" xfId="22725" xr:uid="{00000000-0005-0000-0000-0000C5580000}"/>
    <cellStyle name="SAPBEXheaderText" xfId="22726" xr:uid="{00000000-0005-0000-0000-0000C6580000}"/>
    <cellStyle name="SAPBEXheaderText 2" xfId="22727" xr:uid="{00000000-0005-0000-0000-0000C7580000}"/>
    <cellStyle name="SAPBEXheaderText 2 2" xfId="22728" xr:uid="{00000000-0005-0000-0000-0000C8580000}"/>
    <cellStyle name="SAPBEXheaderText 3" xfId="22729" xr:uid="{00000000-0005-0000-0000-0000C9580000}"/>
    <cellStyle name="SAPBEXHLevel0" xfId="22730" xr:uid="{00000000-0005-0000-0000-0000CA580000}"/>
    <cellStyle name="SAPBEXHLevel0 2" xfId="22731" xr:uid="{00000000-0005-0000-0000-0000CB580000}"/>
    <cellStyle name="SAPBEXHLevel0 2 2" xfId="22732" xr:uid="{00000000-0005-0000-0000-0000CC580000}"/>
    <cellStyle name="SAPBEXHLevel0 3" xfId="22733" xr:uid="{00000000-0005-0000-0000-0000CD580000}"/>
    <cellStyle name="SAPBEXHLevel0X" xfId="22734" xr:uid="{00000000-0005-0000-0000-0000CE580000}"/>
    <cellStyle name="SAPBEXHLevel0X 2" xfId="22735" xr:uid="{00000000-0005-0000-0000-0000CF580000}"/>
    <cellStyle name="SAPBEXHLevel0X 2 2" xfId="22736" xr:uid="{00000000-0005-0000-0000-0000D0580000}"/>
    <cellStyle name="SAPBEXHLevel0X 3" xfId="22737" xr:uid="{00000000-0005-0000-0000-0000D1580000}"/>
    <cellStyle name="SAPBEXHLevel1" xfId="22738" xr:uid="{00000000-0005-0000-0000-0000D2580000}"/>
    <cellStyle name="SAPBEXHLevel1 2" xfId="22739" xr:uid="{00000000-0005-0000-0000-0000D3580000}"/>
    <cellStyle name="SAPBEXHLevel1 2 2" xfId="22740" xr:uid="{00000000-0005-0000-0000-0000D4580000}"/>
    <cellStyle name="SAPBEXHLevel1 3" xfId="22741" xr:uid="{00000000-0005-0000-0000-0000D5580000}"/>
    <cellStyle name="SAPBEXHLevel1X" xfId="22742" xr:uid="{00000000-0005-0000-0000-0000D6580000}"/>
    <cellStyle name="SAPBEXHLevel1X 2" xfId="22743" xr:uid="{00000000-0005-0000-0000-0000D7580000}"/>
    <cellStyle name="SAPBEXHLevel1X 2 2" xfId="22744" xr:uid="{00000000-0005-0000-0000-0000D8580000}"/>
    <cellStyle name="SAPBEXHLevel1X 3" xfId="22745" xr:uid="{00000000-0005-0000-0000-0000D9580000}"/>
    <cellStyle name="SAPBEXHLevel2" xfId="22746" xr:uid="{00000000-0005-0000-0000-0000DA580000}"/>
    <cellStyle name="SAPBEXHLevel2 2" xfId="22747" xr:uid="{00000000-0005-0000-0000-0000DB580000}"/>
    <cellStyle name="SAPBEXHLevel2 2 2" xfId="22748" xr:uid="{00000000-0005-0000-0000-0000DC580000}"/>
    <cellStyle name="SAPBEXHLevel2 3" xfId="22749" xr:uid="{00000000-0005-0000-0000-0000DD580000}"/>
    <cellStyle name="SAPBEXHLevel2X" xfId="22750" xr:uid="{00000000-0005-0000-0000-0000DE580000}"/>
    <cellStyle name="SAPBEXHLevel2X 2" xfId="22751" xr:uid="{00000000-0005-0000-0000-0000DF580000}"/>
    <cellStyle name="SAPBEXHLevel2X 2 2" xfId="22752" xr:uid="{00000000-0005-0000-0000-0000E0580000}"/>
    <cellStyle name="SAPBEXHLevel2X 3" xfId="22753" xr:uid="{00000000-0005-0000-0000-0000E1580000}"/>
    <cellStyle name="SAPBEXHLevel3" xfId="22754" xr:uid="{00000000-0005-0000-0000-0000E2580000}"/>
    <cellStyle name="SAPBEXHLevel3 2" xfId="22755" xr:uid="{00000000-0005-0000-0000-0000E3580000}"/>
    <cellStyle name="SAPBEXHLevel3 2 2" xfId="22756" xr:uid="{00000000-0005-0000-0000-0000E4580000}"/>
    <cellStyle name="SAPBEXHLevel3 3" xfId="22757" xr:uid="{00000000-0005-0000-0000-0000E5580000}"/>
    <cellStyle name="SAPBEXHLevel3X" xfId="22758" xr:uid="{00000000-0005-0000-0000-0000E6580000}"/>
    <cellStyle name="SAPBEXHLevel3X 2" xfId="22759" xr:uid="{00000000-0005-0000-0000-0000E7580000}"/>
    <cellStyle name="SAPBEXHLevel3X 2 2" xfId="22760" xr:uid="{00000000-0005-0000-0000-0000E8580000}"/>
    <cellStyle name="SAPBEXHLevel3X 3" xfId="22761" xr:uid="{00000000-0005-0000-0000-0000E9580000}"/>
    <cellStyle name="SAPBEXresData" xfId="22762" xr:uid="{00000000-0005-0000-0000-0000EA580000}"/>
    <cellStyle name="SAPBEXresData 2" xfId="22763" xr:uid="{00000000-0005-0000-0000-0000EB580000}"/>
    <cellStyle name="SAPBEXresData 2 2" xfId="22764" xr:uid="{00000000-0005-0000-0000-0000EC580000}"/>
    <cellStyle name="SAPBEXresData 3" xfId="22765" xr:uid="{00000000-0005-0000-0000-0000ED580000}"/>
    <cellStyle name="SAPBEXresDataEmph" xfId="22766" xr:uid="{00000000-0005-0000-0000-0000EE580000}"/>
    <cellStyle name="SAPBEXresDataEmph 2" xfId="22767" xr:uid="{00000000-0005-0000-0000-0000EF580000}"/>
    <cellStyle name="SAPBEXresDataEmph 2 2" xfId="22768" xr:uid="{00000000-0005-0000-0000-0000F0580000}"/>
    <cellStyle name="SAPBEXresDataEmph 3" xfId="22769" xr:uid="{00000000-0005-0000-0000-0000F1580000}"/>
    <cellStyle name="SAPBEXresItem" xfId="22770" xr:uid="{00000000-0005-0000-0000-0000F2580000}"/>
    <cellStyle name="SAPBEXresItem 2" xfId="22771" xr:uid="{00000000-0005-0000-0000-0000F3580000}"/>
    <cellStyle name="SAPBEXresItem 2 2" xfId="22772" xr:uid="{00000000-0005-0000-0000-0000F4580000}"/>
    <cellStyle name="SAPBEXresItem 3" xfId="22773" xr:uid="{00000000-0005-0000-0000-0000F5580000}"/>
    <cellStyle name="SAPBEXresItemX" xfId="22774" xr:uid="{00000000-0005-0000-0000-0000F6580000}"/>
    <cellStyle name="SAPBEXresItemX 2" xfId="22775" xr:uid="{00000000-0005-0000-0000-0000F7580000}"/>
    <cellStyle name="SAPBEXresItemX 2 2" xfId="22776" xr:uid="{00000000-0005-0000-0000-0000F8580000}"/>
    <cellStyle name="SAPBEXresItemX 3" xfId="22777" xr:uid="{00000000-0005-0000-0000-0000F9580000}"/>
    <cellStyle name="SAPBEXstdData" xfId="22778" xr:uid="{00000000-0005-0000-0000-0000FA580000}"/>
    <cellStyle name="SAPBEXstdData 2" xfId="22779" xr:uid="{00000000-0005-0000-0000-0000FB580000}"/>
    <cellStyle name="SAPBEXstdData 2 2" xfId="22780" xr:uid="{00000000-0005-0000-0000-0000FC580000}"/>
    <cellStyle name="SAPBEXstdData 3" xfId="22781" xr:uid="{00000000-0005-0000-0000-0000FD580000}"/>
    <cellStyle name="SAPBEXstdDataEmph" xfId="22782" xr:uid="{00000000-0005-0000-0000-0000FE580000}"/>
    <cellStyle name="SAPBEXstdDataEmph 2" xfId="22783" xr:uid="{00000000-0005-0000-0000-0000FF580000}"/>
    <cellStyle name="SAPBEXstdDataEmph 2 2" xfId="22784" xr:uid="{00000000-0005-0000-0000-000000590000}"/>
    <cellStyle name="SAPBEXstdDataEmph 3" xfId="22785" xr:uid="{00000000-0005-0000-0000-000001590000}"/>
    <cellStyle name="SAPBEXstdItem" xfId="22786" xr:uid="{00000000-0005-0000-0000-000002590000}"/>
    <cellStyle name="SAPBEXstdItem 2" xfId="22787" xr:uid="{00000000-0005-0000-0000-000003590000}"/>
    <cellStyle name="SAPBEXstdItem 2 2" xfId="22788" xr:uid="{00000000-0005-0000-0000-000004590000}"/>
    <cellStyle name="SAPBEXstdItem 3" xfId="22789" xr:uid="{00000000-0005-0000-0000-000005590000}"/>
    <cellStyle name="SAPBEXstdItemX" xfId="22790" xr:uid="{00000000-0005-0000-0000-000006590000}"/>
    <cellStyle name="SAPBEXstdItemX 2" xfId="22791" xr:uid="{00000000-0005-0000-0000-000007590000}"/>
    <cellStyle name="SAPBEXstdItemX 2 2" xfId="22792" xr:uid="{00000000-0005-0000-0000-000008590000}"/>
    <cellStyle name="SAPBEXstdItemX 3" xfId="22793" xr:uid="{00000000-0005-0000-0000-000009590000}"/>
    <cellStyle name="SAPBEXtitle" xfId="22794" xr:uid="{00000000-0005-0000-0000-00000A590000}"/>
    <cellStyle name="SAPBEXtitle 2" xfId="22795" xr:uid="{00000000-0005-0000-0000-00000B590000}"/>
    <cellStyle name="SAPBEXtitle 2 2" xfId="22796" xr:uid="{00000000-0005-0000-0000-00000C590000}"/>
    <cellStyle name="SAPBEXtitle 3" xfId="22797" xr:uid="{00000000-0005-0000-0000-00000D590000}"/>
    <cellStyle name="SAPBEXundefined" xfId="22798" xr:uid="{00000000-0005-0000-0000-00000E590000}"/>
    <cellStyle name="SAPBEXundefined 2" xfId="22799" xr:uid="{00000000-0005-0000-0000-00000F590000}"/>
    <cellStyle name="SAPBEXundefined 2 2" xfId="22800" xr:uid="{00000000-0005-0000-0000-000010590000}"/>
    <cellStyle name="SAPBEXundefined 3" xfId="22801" xr:uid="{00000000-0005-0000-0000-000011590000}"/>
    <cellStyle name="SDH PROPOSAL" xfId="22802" xr:uid="{00000000-0005-0000-0000-000012590000}"/>
    <cellStyle name="SDH PROPOSAL 2" xfId="22803" xr:uid="{00000000-0005-0000-0000-000013590000}"/>
    <cellStyle name="SDH PROPOSAL 2 2" xfId="22804" xr:uid="{00000000-0005-0000-0000-000014590000}"/>
    <cellStyle name="SDH PROPOSAL 3" xfId="22805" xr:uid="{00000000-0005-0000-0000-000015590000}"/>
    <cellStyle name="Secondary" xfId="22806" xr:uid="{00000000-0005-0000-0000-000016590000}"/>
    <cellStyle name="Secondary %" xfId="22807" xr:uid="{00000000-0005-0000-0000-000017590000}"/>
    <cellStyle name="Secondary % 2" xfId="22808" xr:uid="{00000000-0005-0000-0000-000018590000}"/>
    <cellStyle name="Secondary % 2 2" xfId="22809" xr:uid="{00000000-0005-0000-0000-000019590000}"/>
    <cellStyle name="Secondary % 3" xfId="22810" xr:uid="{00000000-0005-0000-0000-00001A590000}"/>
    <cellStyle name="Secondary 2" xfId="22811" xr:uid="{00000000-0005-0000-0000-00001B590000}"/>
    <cellStyle name="Secondary 2 2" xfId="22812" xr:uid="{00000000-0005-0000-0000-00001C590000}"/>
    <cellStyle name="Secondary 3" xfId="22813" xr:uid="{00000000-0005-0000-0000-00001D590000}"/>
    <cellStyle name="Secondary 3 2" xfId="22814" xr:uid="{00000000-0005-0000-0000-00001E590000}"/>
    <cellStyle name="Secondary 4" xfId="22815" xr:uid="{00000000-0005-0000-0000-00001F590000}"/>
    <cellStyle name="Secondary 5" xfId="22816" xr:uid="{00000000-0005-0000-0000-000020590000}"/>
    <cellStyle name="Secondary 6" xfId="22817" xr:uid="{00000000-0005-0000-0000-000021590000}"/>
    <cellStyle name="Secondary 7" xfId="22818" xr:uid="{00000000-0005-0000-0000-000022590000}"/>
    <cellStyle name="Separador de milhares [0]_Custo_ALL_MARGIN_R1_REV_23-03 Rev" xfId="22819" xr:uid="{00000000-0005-0000-0000-000023590000}"/>
    <cellStyle name="Separador de milhares_Configuraciones 850-1" xfId="22820" xr:uid="{00000000-0005-0000-0000-000024590000}"/>
    <cellStyle name="shade" xfId="22821" xr:uid="{00000000-0005-0000-0000-000025590000}"/>
    <cellStyle name="shade 2" xfId="22822" xr:uid="{00000000-0005-0000-0000-000026590000}"/>
    <cellStyle name="shade 2 2" xfId="22823" xr:uid="{00000000-0005-0000-0000-000027590000}"/>
    <cellStyle name="shade 3" xfId="22824" xr:uid="{00000000-0005-0000-0000-000028590000}"/>
    <cellStyle name="SHADEDSTORES" xfId="22825" xr:uid="{00000000-0005-0000-0000-000029590000}"/>
    <cellStyle name="SHADEDSTORES 2" xfId="22826" xr:uid="{00000000-0005-0000-0000-00002A590000}"/>
    <cellStyle name="SHADEDSTORES 2 2" xfId="22827" xr:uid="{00000000-0005-0000-0000-00002B590000}"/>
    <cellStyle name="SHADEDSTORES 3" xfId="22828" xr:uid="{00000000-0005-0000-0000-00002C590000}"/>
    <cellStyle name="Single Cell Column Heading" xfId="22829" xr:uid="{00000000-0005-0000-0000-00002D590000}"/>
    <cellStyle name="Single Cell Column Heading 2" xfId="22830" xr:uid="{00000000-0005-0000-0000-00002E590000}"/>
    <cellStyle name="Size" xfId="22831" xr:uid="{00000000-0005-0000-0000-00002F590000}"/>
    <cellStyle name="Size 2" xfId="22832" xr:uid="{00000000-0005-0000-0000-000030590000}"/>
    <cellStyle name="Size 2 2" xfId="22833" xr:uid="{00000000-0005-0000-0000-000031590000}"/>
    <cellStyle name="Size 3" xfId="22834" xr:uid="{00000000-0005-0000-0000-000032590000}"/>
    <cellStyle name="Small" xfId="22835" xr:uid="{00000000-0005-0000-0000-000033590000}"/>
    <cellStyle name="Small 10" xfId="22836" xr:uid="{00000000-0005-0000-0000-000034590000}"/>
    <cellStyle name="Small 11" xfId="22837" xr:uid="{00000000-0005-0000-0000-000035590000}"/>
    <cellStyle name="Small 12" xfId="22838" xr:uid="{00000000-0005-0000-0000-000036590000}"/>
    <cellStyle name="Small 13" xfId="22839" xr:uid="{00000000-0005-0000-0000-000037590000}"/>
    <cellStyle name="Small 14" xfId="22840" xr:uid="{00000000-0005-0000-0000-000038590000}"/>
    <cellStyle name="Small 15" xfId="22841" xr:uid="{00000000-0005-0000-0000-000039590000}"/>
    <cellStyle name="Small 2" xfId="22842" xr:uid="{00000000-0005-0000-0000-00003A590000}"/>
    <cellStyle name="Small 2 10" xfId="22843" xr:uid="{00000000-0005-0000-0000-00003B590000}"/>
    <cellStyle name="Small 2 11" xfId="22844" xr:uid="{00000000-0005-0000-0000-00003C590000}"/>
    <cellStyle name="Small 2 12" xfId="22845" xr:uid="{00000000-0005-0000-0000-00003D590000}"/>
    <cellStyle name="Small 2 2" xfId="22846" xr:uid="{00000000-0005-0000-0000-00003E590000}"/>
    <cellStyle name="Small 2 3" xfId="22847" xr:uid="{00000000-0005-0000-0000-00003F590000}"/>
    <cellStyle name="Small 2 4" xfId="22848" xr:uid="{00000000-0005-0000-0000-000040590000}"/>
    <cellStyle name="Small 2 5" xfId="22849" xr:uid="{00000000-0005-0000-0000-000041590000}"/>
    <cellStyle name="Small 2 6" xfId="22850" xr:uid="{00000000-0005-0000-0000-000042590000}"/>
    <cellStyle name="Small 2 7" xfId="22851" xr:uid="{00000000-0005-0000-0000-000043590000}"/>
    <cellStyle name="Small 2 8" xfId="22852" xr:uid="{00000000-0005-0000-0000-000044590000}"/>
    <cellStyle name="Small 2 9" xfId="22853" xr:uid="{00000000-0005-0000-0000-000045590000}"/>
    <cellStyle name="Small 3" xfId="22854" xr:uid="{00000000-0005-0000-0000-000046590000}"/>
    <cellStyle name="Small 3 2" xfId="22855" xr:uid="{00000000-0005-0000-0000-000047590000}"/>
    <cellStyle name="Small 4" xfId="22856" xr:uid="{00000000-0005-0000-0000-000048590000}"/>
    <cellStyle name="Small 4 2" xfId="22857" xr:uid="{00000000-0005-0000-0000-000049590000}"/>
    <cellStyle name="Small 5" xfId="22858" xr:uid="{00000000-0005-0000-0000-00004A590000}"/>
    <cellStyle name="Small 6" xfId="22859" xr:uid="{00000000-0005-0000-0000-00004B590000}"/>
    <cellStyle name="Small 7" xfId="22860" xr:uid="{00000000-0005-0000-0000-00004C590000}"/>
    <cellStyle name="Small 8" xfId="22861" xr:uid="{00000000-0005-0000-0000-00004D590000}"/>
    <cellStyle name="Small 9" xfId="22862" xr:uid="{00000000-0005-0000-0000-00004E590000}"/>
    <cellStyle name="specstores" xfId="22863" xr:uid="{00000000-0005-0000-0000-00004F590000}"/>
    <cellStyle name="specstores 2" xfId="22864" xr:uid="{00000000-0005-0000-0000-000050590000}"/>
    <cellStyle name="specstores 2 2" xfId="22865" xr:uid="{00000000-0005-0000-0000-000051590000}"/>
    <cellStyle name="specstores 3" xfId="22866" xr:uid="{00000000-0005-0000-0000-000052590000}"/>
    <cellStyle name="SPOl" xfId="22867" xr:uid="{00000000-0005-0000-0000-000053590000}"/>
    <cellStyle name="SPOl 2" xfId="22868" xr:uid="{00000000-0005-0000-0000-000054590000}"/>
    <cellStyle name="SPOl 2 2" xfId="22869" xr:uid="{00000000-0005-0000-0000-000055590000}"/>
    <cellStyle name="SPOl 3" xfId="22870" xr:uid="{00000000-0005-0000-0000-000056590000}"/>
    <cellStyle name="ST_01" xfId="22871" xr:uid="{00000000-0005-0000-0000-000057590000}"/>
    <cellStyle name="Standaard_rel-sl" xfId="22872" xr:uid="{00000000-0005-0000-0000-000058590000}"/>
    <cellStyle name="Standard" xfId="22873" xr:uid="{00000000-0005-0000-0000-000059590000}"/>
    <cellStyle name="Standard 2" xfId="22874" xr:uid="{00000000-0005-0000-0000-00005A590000}"/>
    <cellStyle name="Standard 2 2" xfId="22875" xr:uid="{00000000-0005-0000-0000-00005B590000}"/>
    <cellStyle name="Standard 3" xfId="22876" xr:uid="{00000000-0005-0000-0000-00005C590000}"/>
    <cellStyle name="Standard_Add. Doc." xfId="22877" xr:uid="{00000000-0005-0000-0000-00005D590000}"/>
    <cellStyle name="Stil 1" xfId="22878" xr:uid="{00000000-0005-0000-0000-00005E590000}"/>
    <cellStyle name="Stil 1 2" xfId="22879" xr:uid="{00000000-0005-0000-0000-00005F590000}"/>
    <cellStyle name="Stil 1 2 2" xfId="22880" xr:uid="{00000000-0005-0000-0000-000060590000}"/>
    <cellStyle name="Stil 1 3" xfId="22881" xr:uid="{00000000-0005-0000-0000-000061590000}"/>
    <cellStyle name="Strange" xfId="22882" xr:uid="{00000000-0005-0000-0000-000062590000}"/>
    <cellStyle name="Strange 2" xfId="22883" xr:uid="{00000000-0005-0000-0000-000063590000}"/>
    <cellStyle name="Strange 2 2" xfId="22884" xr:uid="{00000000-0005-0000-0000-000064590000}"/>
    <cellStyle name="Strange 3" xfId="22885" xr:uid="{00000000-0005-0000-0000-000065590000}"/>
    <cellStyle name="STYL1 - Style1" xfId="22886" xr:uid="{00000000-0005-0000-0000-000066590000}"/>
    <cellStyle name="STYL1 - Style1 2" xfId="22887" xr:uid="{00000000-0005-0000-0000-000067590000}"/>
    <cellStyle name="STYL1 - Style1 2 2" xfId="22888" xr:uid="{00000000-0005-0000-0000-000068590000}"/>
    <cellStyle name="STYL1 - Style1 3" xfId="22889" xr:uid="{00000000-0005-0000-0000-000069590000}"/>
    <cellStyle name="STYL2 - Style2" xfId="22890" xr:uid="{00000000-0005-0000-0000-00006A590000}"/>
    <cellStyle name="STYL2 - Style2 2" xfId="22891" xr:uid="{00000000-0005-0000-0000-00006B590000}"/>
    <cellStyle name="STYL2 - Style2 2 2" xfId="22892" xr:uid="{00000000-0005-0000-0000-00006C590000}"/>
    <cellStyle name="STYL2 - Style2 3" xfId="22893" xr:uid="{00000000-0005-0000-0000-00006D590000}"/>
    <cellStyle name="STYL3 - Style3" xfId="22894" xr:uid="{00000000-0005-0000-0000-00006E590000}"/>
    <cellStyle name="STYL3 - Style3 2" xfId="22895" xr:uid="{00000000-0005-0000-0000-00006F590000}"/>
    <cellStyle name="STYL3 - Style3 2 2" xfId="22896" xr:uid="{00000000-0005-0000-0000-000070590000}"/>
    <cellStyle name="STYL3 - Style3 3" xfId="22897" xr:uid="{00000000-0005-0000-0000-000071590000}"/>
    <cellStyle name="STYL4 - Style4" xfId="22898" xr:uid="{00000000-0005-0000-0000-000072590000}"/>
    <cellStyle name="STYL4 - Style4 2" xfId="22899" xr:uid="{00000000-0005-0000-0000-000073590000}"/>
    <cellStyle name="STYL4 - Style4 2 2" xfId="22900" xr:uid="{00000000-0005-0000-0000-000074590000}"/>
    <cellStyle name="STYL4 - Style4 3" xfId="22901" xr:uid="{00000000-0005-0000-0000-000075590000}"/>
    <cellStyle name="STYL5 - Style5" xfId="22902" xr:uid="{00000000-0005-0000-0000-000076590000}"/>
    <cellStyle name="STYL5 - Style5 2" xfId="22903" xr:uid="{00000000-0005-0000-0000-000077590000}"/>
    <cellStyle name="STYL5 - Style5 2 2" xfId="22904" xr:uid="{00000000-0005-0000-0000-000078590000}"/>
    <cellStyle name="STYL5 - Style5 3" xfId="22905" xr:uid="{00000000-0005-0000-0000-000079590000}"/>
    <cellStyle name="style" xfId="22906" xr:uid="{00000000-0005-0000-0000-00007A590000}"/>
    <cellStyle name="Style 1" xfId="9" xr:uid="{00000000-0005-0000-0000-00007B590000}"/>
    <cellStyle name="Style 1 10" xfId="22907" xr:uid="{00000000-0005-0000-0000-00007C590000}"/>
    <cellStyle name="Style 1 10 2" xfId="22908" xr:uid="{00000000-0005-0000-0000-00007D590000}"/>
    <cellStyle name="Style 1 10 2 2" xfId="22909" xr:uid="{00000000-0005-0000-0000-00007E590000}"/>
    <cellStyle name="Style 1 10 2 2 2" xfId="22910" xr:uid="{00000000-0005-0000-0000-00007F590000}"/>
    <cellStyle name="Style 1 10 2 3" xfId="22911" xr:uid="{00000000-0005-0000-0000-000080590000}"/>
    <cellStyle name="Style 1 10 3" xfId="22912" xr:uid="{00000000-0005-0000-0000-000081590000}"/>
    <cellStyle name="Style 1 10 3 2" xfId="22913" xr:uid="{00000000-0005-0000-0000-000082590000}"/>
    <cellStyle name="Style 1 10 3 2 2" xfId="22914" xr:uid="{00000000-0005-0000-0000-000083590000}"/>
    <cellStyle name="Style 1 10 3 3" xfId="22915" xr:uid="{00000000-0005-0000-0000-000084590000}"/>
    <cellStyle name="Style 1 10 4" xfId="22916" xr:uid="{00000000-0005-0000-0000-000085590000}"/>
    <cellStyle name="Style 1 10 4 2" xfId="22917" xr:uid="{00000000-0005-0000-0000-000086590000}"/>
    <cellStyle name="Style 1 10 5" xfId="22918" xr:uid="{00000000-0005-0000-0000-000087590000}"/>
    <cellStyle name="Style 1 10_wimax" xfId="22919" xr:uid="{00000000-0005-0000-0000-000088590000}"/>
    <cellStyle name="Style 1 11" xfId="22920" xr:uid="{00000000-0005-0000-0000-000089590000}"/>
    <cellStyle name="Style 1 11 2" xfId="22921" xr:uid="{00000000-0005-0000-0000-00008A590000}"/>
    <cellStyle name="Style 1 11 2 2" xfId="22922" xr:uid="{00000000-0005-0000-0000-00008B590000}"/>
    <cellStyle name="Style 1 11 2 2 2" xfId="22923" xr:uid="{00000000-0005-0000-0000-00008C590000}"/>
    <cellStyle name="Style 1 11 2 3" xfId="22924" xr:uid="{00000000-0005-0000-0000-00008D590000}"/>
    <cellStyle name="Style 1 11 3" xfId="22925" xr:uid="{00000000-0005-0000-0000-00008E590000}"/>
    <cellStyle name="Style 1 11 3 2" xfId="22926" xr:uid="{00000000-0005-0000-0000-00008F590000}"/>
    <cellStyle name="Style 1 11 3 2 2" xfId="22927" xr:uid="{00000000-0005-0000-0000-000090590000}"/>
    <cellStyle name="Style 1 11 3 3" xfId="22928" xr:uid="{00000000-0005-0000-0000-000091590000}"/>
    <cellStyle name="Style 1 11 4" xfId="22929" xr:uid="{00000000-0005-0000-0000-000092590000}"/>
    <cellStyle name="Style 1 11 4 2" xfId="22930" xr:uid="{00000000-0005-0000-0000-000093590000}"/>
    <cellStyle name="Style 1 11 5" xfId="22931" xr:uid="{00000000-0005-0000-0000-000094590000}"/>
    <cellStyle name="Style 1 11_wimax" xfId="22932" xr:uid="{00000000-0005-0000-0000-000095590000}"/>
    <cellStyle name="Style 1 12" xfId="22933" xr:uid="{00000000-0005-0000-0000-000096590000}"/>
    <cellStyle name="Style 1 12 2" xfId="22934" xr:uid="{00000000-0005-0000-0000-000097590000}"/>
    <cellStyle name="Style 1 12 2 2" xfId="22935" xr:uid="{00000000-0005-0000-0000-000098590000}"/>
    <cellStyle name="Style 1 12 2 2 2" xfId="22936" xr:uid="{00000000-0005-0000-0000-000099590000}"/>
    <cellStyle name="Style 1 12 2 3" xfId="22937" xr:uid="{00000000-0005-0000-0000-00009A590000}"/>
    <cellStyle name="Style 1 12 3" xfId="22938" xr:uid="{00000000-0005-0000-0000-00009B590000}"/>
    <cellStyle name="Style 1 12 3 2" xfId="22939" xr:uid="{00000000-0005-0000-0000-00009C590000}"/>
    <cellStyle name="Style 1 12 3 2 2" xfId="22940" xr:uid="{00000000-0005-0000-0000-00009D590000}"/>
    <cellStyle name="Style 1 12 3 3" xfId="22941" xr:uid="{00000000-0005-0000-0000-00009E590000}"/>
    <cellStyle name="Style 1 12 4" xfId="22942" xr:uid="{00000000-0005-0000-0000-00009F590000}"/>
    <cellStyle name="Style 1 12 4 2" xfId="22943" xr:uid="{00000000-0005-0000-0000-0000A0590000}"/>
    <cellStyle name="Style 1 12 5" xfId="22944" xr:uid="{00000000-0005-0000-0000-0000A1590000}"/>
    <cellStyle name="Style 1 12_wimax" xfId="22945" xr:uid="{00000000-0005-0000-0000-0000A2590000}"/>
    <cellStyle name="Style 1 13" xfId="22946" xr:uid="{00000000-0005-0000-0000-0000A3590000}"/>
    <cellStyle name="Style 1 13 2" xfId="22947" xr:uid="{00000000-0005-0000-0000-0000A4590000}"/>
    <cellStyle name="Style 1 13 2 2" xfId="22948" xr:uid="{00000000-0005-0000-0000-0000A5590000}"/>
    <cellStyle name="Style 1 13 2 2 2" xfId="22949" xr:uid="{00000000-0005-0000-0000-0000A6590000}"/>
    <cellStyle name="Style 1 13 2 3" xfId="22950" xr:uid="{00000000-0005-0000-0000-0000A7590000}"/>
    <cellStyle name="Style 1 13 3" xfId="22951" xr:uid="{00000000-0005-0000-0000-0000A8590000}"/>
    <cellStyle name="Style 1 13 3 2" xfId="22952" xr:uid="{00000000-0005-0000-0000-0000A9590000}"/>
    <cellStyle name="Style 1 13 3 2 2" xfId="22953" xr:uid="{00000000-0005-0000-0000-0000AA590000}"/>
    <cellStyle name="Style 1 13 3 3" xfId="22954" xr:uid="{00000000-0005-0000-0000-0000AB590000}"/>
    <cellStyle name="Style 1 13 4" xfId="22955" xr:uid="{00000000-0005-0000-0000-0000AC590000}"/>
    <cellStyle name="Style 1 13 4 2" xfId="22956" xr:uid="{00000000-0005-0000-0000-0000AD590000}"/>
    <cellStyle name="Style 1 13 5" xfId="22957" xr:uid="{00000000-0005-0000-0000-0000AE590000}"/>
    <cellStyle name="Style 1 13_wimax" xfId="22958" xr:uid="{00000000-0005-0000-0000-0000AF590000}"/>
    <cellStyle name="Style 1 14" xfId="22959" xr:uid="{00000000-0005-0000-0000-0000B0590000}"/>
    <cellStyle name="Style 1 14 2" xfId="22960" xr:uid="{00000000-0005-0000-0000-0000B1590000}"/>
    <cellStyle name="Style 1 14 2 2" xfId="22961" xr:uid="{00000000-0005-0000-0000-0000B2590000}"/>
    <cellStyle name="Style 1 14 2 2 2" xfId="22962" xr:uid="{00000000-0005-0000-0000-0000B3590000}"/>
    <cellStyle name="Style 1 14 2 3" xfId="22963" xr:uid="{00000000-0005-0000-0000-0000B4590000}"/>
    <cellStyle name="Style 1 14 3" xfId="22964" xr:uid="{00000000-0005-0000-0000-0000B5590000}"/>
    <cellStyle name="Style 1 14 3 2" xfId="22965" xr:uid="{00000000-0005-0000-0000-0000B6590000}"/>
    <cellStyle name="Style 1 14 3 2 2" xfId="22966" xr:uid="{00000000-0005-0000-0000-0000B7590000}"/>
    <cellStyle name="Style 1 14 3 3" xfId="22967" xr:uid="{00000000-0005-0000-0000-0000B8590000}"/>
    <cellStyle name="Style 1 14 4" xfId="22968" xr:uid="{00000000-0005-0000-0000-0000B9590000}"/>
    <cellStyle name="Style 1 14 4 2" xfId="22969" xr:uid="{00000000-0005-0000-0000-0000BA590000}"/>
    <cellStyle name="Style 1 14 5" xfId="22970" xr:uid="{00000000-0005-0000-0000-0000BB590000}"/>
    <cellStyle name="Style 1 14_wimax" xfId="22971" xr:uid="{00000000-0005-0000-0000-0000BC590000}"/>
    <cellStyle name="Style 1 15" xfId="22972" xr:uid="{00000000-0005-0000-0000-0000BD590000}"/>
    <cellStyle name="Style 1 15 2" xfId="22973" xr:uid="{00000000-0005-0000-0000-0000BE590000}"/>
    <cellStyle name="Style 1 15 2 2" xfId="22974" xr:uid="{00000000-0005-0000-0000-0000BF590000}"/>
    <cellStyle name="Style 1 15 2 2 2" xfId="22975" xr:uid="{00000000-0005-0000-0000-0000C0590000}"/>
    <cellStyle name="Style 1 15 2 3" xfId="22976" xr:uid="{00000000-0005-0000-0000-0000C1590000}"/>
    <cellStyle name="Style 1 15 3" xfId="22977" xr:uid="{00000000-0005-0000-0000-0000C2590000}"/>
    <cellStyle name="Style 1 15 3 2" xfId="22978" xr:uid="{00000000-0005-0000-0000-0000C3590000}"/>
    <cellStyle name="Style 1 15 3 2 2" xfId="22979" xr:uid="{00000000-0005-0000-0000-0000C4590000}"/>
    <cellStyle name="Style 1 15 3 3" xfId="22980" xr:uid="{00000000-0005-0000-0000-0000C5590000}"/>
    <cellStyle name="Style 1 15 4" xfId="22981" xr:uid="{00000000-0005-0000-0000-0000C6590000}"/>
    <cellStyle name="Style 1 15 4 2" xfId="22982" xr:uid="{00000000-0005-0000-0000-0000C7590000}"/>
    <cellStyle name="Style 1 15 5" xfId="22983" xr:uid="{00000000-0005-0000-0000-0000C8590000}"/>
    <cellStyle name="Style 1 15_wimax" xfId="22984" xr:uid="{00000000-0005-0000-0000-0000C9590000}"/>
    <cellStyle name="Style 1 16" xfId="22985" xr:uid="{00000000-0005-0000-0000-0000CA590000}"/>
    <cellStyle name="Style 1 16 2" xfId="22986" xr:uid="{00000000-0005-0000-0000-0000CB590000}"/>
    <cellStyle name="Style 1 16 2 2" xfId="22987" xr:uid="{00000000-0005-0000-0000-0000CC590000}"/>
    <cellStyle name="Style 1 16 2 2 2" xfId="22988" xr:uid="{00000000-0005-0000-0000-0000CD590000}"/>
    <cellStyle name="Style 1 16 2 3" xfId="22989" xr:uid="{00000000-0005-0000-0000-0000CE590000}"/>
    <cellStyle name="Style 1 16 3" xfId="22990" xr:uid="{00000000-0005-0000-0000-0000CF590000}"/>
    <cellStyle name="Style 1 16 3 2" xfId="22991" xr:uid="{00000000-0005-0000-0000-0000D0590000}"/>
    <cellStyle name="Style 1 16 3 2 2" xfId="22992" xr:uid="{00000000-0005-0000-0000-0000D1590000}"/>
    <cellStyle name="Style 1 16 3 3" xfId="22993" xr:uid="{00000000-0005-0000-0000-0000D2590000}"/>
    <cellStyle name="Style 1 16 4" xfId="22994" xr:uid="{00000000-0005-0000-0000-0000D3590000}"/>
    <cellStyle name="Style 1 16 4 2" xfId="22995" xr:uid="{00000000-0005-0000-0000-0000D4590000}"/>
    <cellStyle name="Style 1 16 5" xfId="22996" xr:uid="{00000000-0005-0000-0000-0000D5590000}"/>
    <cellStyle name="Style 1 16_wimax" xfId="22997" xr:uid="{00000000-0005-0000-0000-0000D6590000}"/>
    <cellStyle name="Style 1 17" xfId="22998" xr:uid="{00000000-0005-0000-0000-0000D7590000}"/>
    <cellStyle name="Style 1 17 2" xfId="22999" xr:uid="{00000000-0005-0000-0000-0000D8590000}"/>
    <cellStyle name="Style 1 17 2 2" xfId="23000" xr:uid="{00000000-0005-0000-0000-0000D9590000}"/>
    <cellStyle name="Style 1 17 3" xfId="23001" xr:uid="{00000000-0005-0000-0000-0000DA590000}"/>
    <cellStyle name="Style 1 18" xfId="23002" xr:uid="{00000000-0005-0000-0000-0000DB590000}"/>
    <cellStyle name="Style 1 18 2" xfId="23003" xr:uid="{00000000-0005-0000-0000-0000DC590000}"/>
    <cellStyle name="Style 1 18 2 2" xfId="23004" xr:uid="{00000000-0005-0000-0000-0000DD590000}"/>
    <cellStyle name="Style 1 18 3" xfId="23005" xr:uid="{00000000-0005-0000-0000-0000DE590000}"/>
    <cellStyle name="Style 1 19" xfId="23006" xr:uid="{00000000-0005-0000-0000-0000DF590000}"/>
    <cellStyle name="Style 1 19 2" xfId="23007" xr:uid="{00000000-0005-0000-0000-0000E0590000}"/>
    <cellStyle name="Style 1 19 2 2" xfId="23008" xr:uid="{00000000-0005-0000-0000-0000E1590000}"/>
    <cellStyle name="Style 1 19 3" xfId="23009" xr:uid="{00000000-0005-0000-0000-0000E2590000}"/>
    <cellStyle name="Style 1 2" xfId="12" xr:uid="{00000000-0005-0000-0000-0000E3590000}"/>
    <cellStyle name="Style 1 2 10" xfId="23010" xr:uid="{00000000-0005-0000-0000-0000E4590000}"/>
    <cellStyle name="Style 1 2 10 2" xfId="23011" xr:uid="{00000000-0005-0000-0000-0000E5590000}"/>
    <cellStyle name="Style 1 2 10 2 2" xfId="23012" xr:uid="{00000000-0005-0000-0000-0000E6590000}"/>
    <cellStyle name="Style 1 2 10 3" xfId="23013" xr:uid="{00000000-0005-0000-0000-0000E7590000}"/>
    <cellStyle name="Style 1 2 11" xfId="23014" xr:uid="{00000000-0005-0000-0000-0000E8590000}"/>
    <cellStyle name="Style 1 2 11 2" xfId="23015" xr:uid="{00000000-0005-0000-0000-0000E9590000}"/>
    <cellStyle name="Style 1 2 11 2 2" xfId="23016" xr:uid="{00000000-0005-0000-0000-0000EA590000}"/>
    <cellStyle name="Style 1 2 11 3" xfId="23017" xr:uid="{00000000-0005-0000-0000-0000EB590000}"/>
    <cellStyle name="Style 1 2 12" xfId="23018" xr:uid="{00000000-0005-0000-0000-0000EC590000}"/>
    <cellStyle name="Style 1 2 12 2" xfId="23019" xr:uid="{00000000-0005-0000-0000-0000ED590000}"/>
    <cellStyle name="Style 1 2 12 2 2" xfId="23020" xr:uid="{00000000-0005-0000-0000-0000EE590000}"/>
    <cellStyle name="Style 1 2 12 3" xfId="23021" xr:uid="{00000000-0005-0000-0000-0000EF590000}"/>
    <cellStyle name="Style 1 2 13" xfId="23022" xr:uid="{00000000-0005-0000-0000-0000F0590000}"/>
    <cellStyle name="Style 1 2 13 2" xfId="23023" xr:uid="{00000000-0005-0000-0000-0000F1590000}"/>
    <cellStyle name="Style 1 2 13 2 2" xfId="23024" xr:uid="{00000000-0005-0000-0000-0000F2590000}"/>
    <cellStyle name="Style 1 2 13 3" xfId="23025" xr:uid="{00000000-0005-0000-0000-0000F3590000}"/>
    <cellStyle name="Style 1 2 14" xfId="23026" xr:uid="{00000000-0005-0000-0000-0000F4590000}"/>
    <cellStyle name="Style 1 2 14 2" xfId="23027" xr:uid="{00000000-0005-0000-0000-0000F5590000}"/>
    <cellStyle name="Style 1 2 15" xfId="23028" xr:uid="{00000000-0005-0000-0000-0000F6590000}"/>
    <cellStyle name="Style 1 2 15 2" xfId="23029" xr:uid="{00000000-0005-0000-0000-0000F7590000}"/>
    <cellStyle name="Style 1 2 16" xfId="23030" xr:uid="{00000000-0005-0000-0000-0000F8590000}"/>
    <cellStyle name="Style 1 2 2" xfId="41" xr:uid="{00000000-0005-0000-0000-0000F9590000}"/>
    <cellStyle name="Style 1 2 2 2" xfId="23031" xr:uid="{00000000-0005-0000-0000-0000FA590000}"/>
    <cellStyle name="Style 1 2 2 2 2" xfId="23032" xr:uid="{00000000-0005-0000-0000-0000FB590000}"/>
    <cellStyle name="Style 1 2 2 3" xfId="23033" xr:uid="{00000000-0005-0000-0000-0000FC590000}"/>
    <cellStyle name="Style 1 2 3" xfId="23034" xr:uid="{00000000-0005-0000-0000-0000FD590000}"/>
    <cellStyle name="Style 1 2 3 2" xfId="23035" xr:uid="{00000000-0005-0000-0000-0000FE590000}"/>
    <cellStyle name="Style 1 2 3 2 2" xfId="23036" xr:uid="{00000000-0005-0000-0000-0000FF590000}"/>
    <cellStyle name="Style 1 2 3 3" xfId="23037" xr:uid="{00000000-0005-0000-0000-0000005A0000}"/>
    <cellStyle name="Style 1 2 4" xfId="23038" xr:uid="{00000000-0005-0000-0000-0000015A0000}"/>
    <cellStyle name="Style 1 2 4 2" xfId="23039" xr:uid="{00000000-0005-0000-0000-0000025A0000}"/>
    <cellStyle name="Style 1 2 4 2 2" xfId="23040" xr:uid="{00000000-0005-0000-0000-0000035A0000}"/>
    <cellStyle name="Style 1 2 4 3" xfId="23041" xr:uid="{00000000-0005-0000-0000-0000045A0000}"/>
    <cellStyle name="Style 1 2 5" xfId="23042" xr:uid="{00000000-0005-0000-0000-0000055A0000}"/>
    <cellStyle name="Style 1 2 5 2" xfId="23043" xr:uid="{00000000-0005-0000-0000-0000065A0000}"/>
    <cellStyle name="Style 1 2 5 2 2" xfId="23044" xr:uid="{00000000-0005-0000-0000-0000075A0000}"/>
    <cellStyle name="Style 1 2 5 3" xfId="23045" xr:uid="{00000000-0005-0000-0000-0000085A0000}"/>
    <cellStyle name="Style 1 2 6" xfId="23046" xr:uid="{00000000-0005-0000-0000-0000095A0000}"/>
    <cellStyle name="Style 1 2 6 2" xfId="23047" xr:uid="{00000000-0005-0000-0000-00000A5A0000}"/>
    <cellStyle name="Style 1 2 6 2 2" xfId="23048" xr:uid="{00000000-0005-0000-0000-00000B5A0000}"/>
    <cellStyle name="Style 1 2 6 3" xfId="23049" xr:uid="{00000000-0005-0000-0000-00000C5A0000}"/>
    <cellStyle name="Style 1 2 7" xfId="23050" xr:uid="{00000000-0005-0000-0000-00000D5A0000}"/>
    <cellStyle name="Style 1 2 7 2" xfId="23051" xr:uid="{00000000-0005-0000-0000-00000E5A0000}"/>
    <cellStyle name="Style 1 2 7 2 2" xfId="23052" xr:uid="{00000000-0005-0000-0000-00000F5A0000}"/>
    <cellStyle name="Style 1 2 7 3" xfId="23053" xr:uid="{00000000-0005-0000-0000-0000105A0000}"/>
    <cellStyle name="Style 1 2 8" xfId="23054" xr:uid="{00000000-0005-0000-0000-0000115A0000}"/>
    <cellStyle name="Style 1 2 8 2" xfId="23055" xr:uid="{00000000-0005-0000-0000-0000125A0000}"/>
    <cellStyle name="Style 1 2 8 2 2" xfId="23056" xr:uid="{00000000-0005-0000-0000-0000135A0000}"/>
    <cellStyle name="Style 1 2 8 3" xfId="23057" xr:uid="{00000000-0005-0000-0000-0000145A0000}"/>
    <cellStyle name="Style 1 2 9" xfId="23058" xr:uid="{00000000-0005-0000-0000-0000155A0000}"/>
    <cellStyle name="Style 1 2 9 2" xfId="23059" xr:uid="{00000000-0005-0000-0000-0000165A0000}"/>
    <cellStyle name="Style 1 2 9 2 2" xfId="23060" xr:uid="{00000000-0005-0000-0000-0000175A0000}"/>
    <cellStyle name="Style 1 2 9 3" xfId="23061" xr:uid="{00000000-0005-0000-0000-0000185A0000}"/>
    <cellStyle name="Style 1 2_wimax" xfId="23062" xr:uid="{00000000-0005-0000-0000-0000195A0000}"/>
    <cellStyle name="Style 1 20" xfId="23063" xr:uid="{00000000-0005-0000-0000-00001A5A0000}"/>
    <cellStyle name="Style 1 20 10" xfId="23064" xr:uid="{00000000-0005-0000-0000-00001B5A0000}"/>
    <cellStyle name="Style 1 20 10 2" xfId="23065" xr:uid="{00000000-0005-0000-0000-00001C5A0000}"/>
    <cellStyle name="Style 1 20 10 2 2" xfId="23066" xr:uid="{00000000-0005-0000-0000-00001D5A0000}"/>
    <cellStyle name="Style 1 20 10 3" xfId="23067" xr:uid="{00000000-0005-0000-0000-00001E5A0000}"/>
    <cellStyle name="Style 1 20 11" xfId="23068" xr:uid="{00000000-0005-0000-0000-00001F5A0000}"/>
    <cellStyle name="Style 1 20 11 2" xfId="23069" xr:uid="{00000000-0005-0000-0000-0000205A0000}"/>
    <cellStyle name="Style 1 20 11 2 2" xfId="23070" xr:uid="{00000000-0005-0000-0000-0000215A0000}"/>
    <cellStyle name="Style 1 20 11 3" xfId="23071" xr:uid="{00000000-0005-0000-0000-0000225A0000}"/>
    <cellStyle name="Style 1 20 12" xfId="23072" xr:uid="{00000000-0005-0000-0000-0000235A0000}"/>
    <cellStyle name="Style 1 20 12 2" xfId="23073" xr:uid="{00000000-0005-0000-0000-0000245A0000}"/>
    <cellStyle name="Style 1 20 12 2 2" xfId="23074" xr:uid="{00000000-0005-0000-0000-0000255A0000}"/>
    <cellStyle name="Style 1 20 12 3" xfId="23075" xr:uid="{00000000-0005-0000-0000-0000265A0000}"/>
    <cellStyle name="Style 1 20 13" xfId="23076" xr:uid="{00000000-0005-0000-0000-0000275A0000}"/>
    <cellStyle name="Style 1 20 13 2" xfId="23077" xr:uid="{00000000-0005-0000-0000-0000285A0000}"/>
    <cellStyle name="Style 1 20 14" xfId="23078" xr:uid="{00000000-0005-0000-0000-0000295A0000}"/>
    <cellStyle name="Style 1 20 2" xfId="23079" xr:uid="{00000000-0005-0000-0000-00002A5A0000}"/>
    <cellStyle name="Style 1 20 2 2" xfId="23080" xr:uid="{00000000-0005-0000-0000-00002B5A0000}"/>
    <cellStyle name="Style 1 20 2 2 2" xfId="23081" xr:uid="{00000000-0005-0000-0000-00002C5A0000}"/>
    <cellStyle name="Style 1 20 2 3" xfId="23082" xr:uid="{00000000-0005-0000-0000-00002D5A0000}"/>
    <cellStyle name="Style 1 20 3" xfId="23083" xr:uid="{00000000-0005-0000-0000-00002E5A0000}"/>
    <cellStyle name="Style 1 20 3 2" xfId="23084" xr:uid="{00000000-0005-0000-0000-00002F5A0000}"/>
    <cellStyle name="Style 1 20 3 2 2" xfId="23085" xr:uid="{00000000-0005-0000-0000-0000305A0000}"/>
    <cellStyle name="Style 1 20 3 3" xfId="23086" xr:uid="{00000000-0005-0000-0000-0000315A0000}"/>
    <cellStyle name="Style 1 20 4" xfId="23087" xr:uid="{00000000-0005-0000-0000-0000325A0000}"/>
    <cellStyle name="Style 1 20 4 2" xfId="23088" xr:uid="{00000000-0005-0000-0000-0000335A0000}"/>
    <cellStyle name="Style 1 20 4 2 2" xfId="23089" xr:uid="{00000000-0005-0000-0000-0000345A0000}"/>
    <cellStyle name="Style 1 20 4 3" xfId="23090" xr:uid="{00000000-0005-0000-0000-0000355A0000}"/>
    <cellStyle name="Style 1 20 5" xfId="23091" xr:uid="{00000000-0005-0000-0000-0000365A0000}"/>
    <cellStyle name="Style 1 20 5 2" xfId="23092" xr:uid="{00000000-0005-0000-0000-0000375A0000}"/>
    <cellStyle name="Style 1 20 5 2 2" xfId="23093" xr:uid="{00000000-0005-0000-0000-0000385A0000}"/>
    <cellStyle name="Style 1 20 5 3" xfId="23094" xr:uid="{00000000-0005-0000-0000-0000395A0000}"/>
    <cellStyle name="Style 1 20 6" xfId="23095" xr:uid="{00000000-0005-0000-0000-00003A5A0000}"/>
    <cellStyle name="Style 1 20 6 2" xfId="23096" xr:uid="{00000000-0005-0000-0000-00003B5A0000}"/>
    <cellStyle name="Style 1 20 6 2 2" xfId="23097" xr:uid="{00000000-0005-0000-0000-00003C5A0000}"/>
    <cellStyle name="Style 1 20 6 3" xfId="23098" xr:uid="{00000000-0005-0000-0000-00003D5A0000}"/>
    <cellStyle name="Style 1 20 7" xfId="23099" xr:uid="{00000000-0005-0000-0000-00003E5A0000}"/>
    <cellStyle name="Style 1 20 7 2" xfId="23100" xr:uid="{00000000-0005-0000-0000-00003F5A0000}"/>
    <cellStyle name="Style 1 20 7 2 2" xfId="23101" xr:uid="{00000000-0005-0000-0000-0000405A0000}"/>
    <cellStyle name="Style 1 20 7 3" xfId="23102" xr:uid="{00000000-0005-0000-0000-0000415A0000}"/>
    <cellStyle name="Style 1 20 8" xfId="23103" xr:uid="{00000000-0005-0000-0000-0000425A0000}"/>
    <cellStyle name="Style 1 20 8 2" xfId="23104" xr:uid="{00000000-0005-0000-0000-0000435A0000}"/>
    <cellStyle name="Style 1 20 8 2 2" xfId="23105" xr:uid="{00000000-0005-0000-0000-0000445A0000}"/>
    <cellStyle name="Style 1 20 8 3" xfId="23106" xr:uid="{00000000-0005-0000-0000-0000455A0000}"/>
    <cellStyle name="Style 1 20 9" xfId="23107" xr:uid="{00000000-0005-0000-0000-0000465A0000}"/>
    <cellStyle name="Style 1 20 9 2" xfId="23108" xr:uid="{00000000-0005-0000-0000-0000475A0000}"/>
    <cellStyle name="Style 1 20 9 2 2" xfId="23109" xr:uid="{00000000-0005-0000-0000-0000485A0000}"/>
    <cellStyle name="Style 1 20 9 3" xfId="23110" xr:uid="{00000000-0005-0000-0000-0000495A0000}"/>
    <cellStyle name="Style 1 21" xfId="23111" xr:uid="{00000000-0005-0000-0000-00004A5A0000}"/>
    <cellStyle name="Style 1 21 2" xfId="23112" xr:uid="{00000000-0005-0000-0000-00004B5A0000}"/>
    <cellStyle name="Style 1 21 2 2" xfId="23113" xr:uid="{00000000-0005-0000-0000-00004C5A0000}"/>
    <cellStyle name="Style 1 21 3" xfId="23114" xr:uid="{00000000-0005-0000-0000-00004D5A0000}"/>
    <cellStyle name="Style 1 22" xfId="23115" xr:uid="{00000000-0005-0000-0000-00004E5A0000}"/>
    <cellStyle name="Style 1 22 2" xfId="23116" xr:uid="{00000000-0005-0000-0000-00004F5A0000}"/>
    <cellStyle name="Style 1 22 2 2" xfId="23117" xr:uid="{00000000-0005-0000-0000-0000505A0000}"/>
    <cellStyle name="Style 1 22 3" xfId="23118" xr:uid="{00000000-0005-0000-0000-0000515A0000}"/>
    <cellStyle name="Style 1 23" xfId="23119" xr:uid="{00000000-0005-0000-0000-0000525A0000}"/>
    <cellStyle name="Style 1 23 2" xfId="23120" xr:uid="{00000000-0005-0000-0000-0000535A0000}"/>
    <cellStyle name="Style 1 23 2 2" xfId="23121" xr:uid="{00000000-0005-0000-0000-0000545A0000}"/>
    <cellStyle name="Style 1 23 2 2 2" xfId="23122" xr:uid="{00000000-0005-0000-0000-0000555A0000}"/>
    <cellStyle name="Style 1 23 2 3" xfId="23123" xr:uid="{00000000-0005-0000-0000-0000565A0000}"/>
    <cellStyle name="Style 1 23 3" xfId="23124" xr:uid="{00000000-0005-0000-0000-0000575A0000}"/>
    <cellStyle name="Style 1 23 3 2" xfId="23125" xr:uid="{00000000-0005-0000-0000-0000585A0000}"/>
    <cellStyle name="Style 1 23 4" xfId="23126" xr:uid="{00000000-0005-0000-0000-0000595A0000}"/>
    <cellStyle name="Style 1 24" xfId="23127" xr:uid="{00000000-0005-0000-0000-00005A5A0000}"/>
    <cellStyle name="Style 1 24 2" xfId="23128" xr:uid="{00000000-0005-0000-0000-00005B5A0000}"/>
    <cellStyle name="Style 1 24 2 2" xfId="23129" xr:uid="{00000000-0005-0000-0000-00005C5A0000}"/>
    <cellStyle name="Style 1 24 3" xfId="23130" xr:uid="{00000000-0005-0000-0000-00005D5A0000}"/>
    <cellStyle name="Style 1 25" xfId="23131" xr:uid="{00000000-0005-0000-0000-00005E5A0000}"/>
    <cellStyle name="Style 1 25 2" xfId="23132" xr:uid="{00000000-0005-0000-0000-00005F5A0000}"/>
    <cellStyle name="Style 1 25 2 2" xfId="23133" xr:uid="{00000000-0005-0000-0000-0000605A0000}"/>
    <cellStyle name="Style 1 25 3" xfId="23134" xr:uid="{00000000-0005-0000-0000-0000615A0000}"/>
    <cellStyle name="Style 1 26" xfId="23135" xr:uid="{00000000-0005-0000-0000-0000625A0000}"/>
    <cellStyle name="Style 1 26 2" xfId="23136" xr:uid="{00000000-0005-0000-0000-0000635A0000}"/>
    <cellStyle name="Style 1 26 2 2" xfId="23137" xr:uid="{00000000-0005-0000-0000-0000645A0000}"/>
    <cellStyle name="Style 1 26 3" xfId="23138" xr:uid="{00000000-0005-0000-0000-0000655A0000}"/>
    <cellStyle name="Style 1 27" xfId="23139" xr:uid="{00000000-0005-0000-0000-0000665A0000}"/>
    <cellStyle name="Style 1 27 2" xfId="23140" xr:uid="{00000000-0005-0000-0000-0000675A0000}"/>
    <cellStyle name="Style 1 27 2 2" xfId="23141" xr:uid="{00000000-0005-0000-0000-0000685A0000}"/>
    <cellStyle name="Style 1 27 3" xfId="23142" xr:uid="{00000000-0005-0000-0000-0000695A0000}"/>
    <cellStyle name="Style 1 28" xfId="23143" xr:uid="{00000000-0005-0000-0000-00006A5A0000}"/>
    <cellStyle name="Style 1 28 2" xfId="23144" xr:uid="{00000000-0005-0000-0000-00006B5A0000}"/>
    <cellStyle name="Style 1 28 2 2" xfId="23145" xr:uid="{00000000-0005-0000-0000-00006C5A0000}"/>
    <cellStyle name="Style 1 28 3" xfId="23146" xr:uid="{00000000-0005-0000-0000-00006D5A0000}"/>
    <cellStyle name="Style 1 29" xfId="23147" xr:uid="{00000000-0005-0000-0000-00006E5A0000}"/>
    <cellStyle name="Style 1 29 2" xfId="23148" xr:uid="{00000000-0005-0000-0000-00006F5A0000}"/>
    <cellStyle name="Style 1 29 2 2" xfId="23149" xr:uid="{00000000-0005-0000-0000-0000705A0000}"/>
    <cellStyle name="Style 1 29 3" xfId="23150" xr:uid="{00000000-0005-0000-0000-0000715A0000}"/>
    <cellStyle name="Style 1 3" xfId="23151" xr:uid="{00000000-0005-0000-0000-0000725A0000}"/>
    <cellStyle name="Style 1 3 2" xfId="23152" xr:uid="{00000000-0005-0000-0000-0000735A0000}"/>
    <cellStyle name="Style 1 3 2 2" xfId="23153" xr:uid="{00000000-0005-0000-0000-0000745A0000}"/>
    <cellStyle name="Style 1 3 2 2 2" xfId="23154" xr:uid="{00000000-0005-0000-0000-0000755A0000}"/>
    <cellStyle name="Style 1 3 2 3" xfId="23155" xr:uid="{00000000-0005-0000-0000-0000765A0000}"/>
    <cellStyle name="Style 1 3 3" xfId="23156" xr:uid="{00000000-0005-0000-0000-0000775A0000}"/>
    <cellStyle name="Style 1 3 3 2" xfId="23157" xr:uid="{00000000-0005-0000-0000-0000785A0000}"/>
    <cellStyle name="Style 1 3 3 2 2" xfId="23158" xr:uid="{00000000-0005-0000-0000-0000795A0000}"/>
    <cellStyle name="Style 1 3 3 3" xfId="23159" xr:uid="{00000000-0005-0000-0000-00007A5A0000}"/>
    <cellStyle name="Style 1 3 4" xfId="23160" xr:uid="{00000000-0005-0000-0000-00007B5A0000}"/>
    <cellStyle name="Style 1 3 4 2" xfId="23161" xr:uid="{00000000-0005-0000-0000-00007C5A0000}"/>
    <cellStyle name="Style 1 3 5" xfId="23162" xr:uid="{00000000-0005-0000-0000-00007D5A0000}"/>
    <cellStyle name="Style 1 3_wimax" xfId="23163" xr:uid="{00000000-0005-0000-0000-00007E5A0000}"/>
    <cellStyle name="Style 1 30" xfId="23164" xr:uid="{00000000-0005-0000-0000-00007F5A0000}"/>
    <cellStyle name="Style 1 30 2" xfId="23165" xr:uid="{00000000-0005-0000-0000-0000805A0000}"/>
    <cellStyle name="Style 1 30 2 2" xfId="23166" xr:uid="{00000000-0005-0000-0000-0000815A0000}"/>
    <cellStyle name="Style 1 30 3" xfId="23167" xr:uid="{00000000-0005-0000-0000-0000825A0000}"/>
    <cellStyle name="Style 1 31" xfId="23168" xr:uid="{00000000-0005-0000-0000-0000835A0000}"/>
    <cellStyle name="Style 1 31 2" xfId="23169" xr:uid="{00000000-0005-0000-0000-0000845A0000}"/>
    <cellStyle name="Style 1 31 2 2" xfId="23170" xr:uid="{00000000-0005-0000-0000-0000855A0000}"/>
    <cellStyle name="Style 1 31 3" xfId="23171" xr:uid="{00000000-0005-0000-0000-0000865A0000}"/>
    <cellStyle name="Style 1 32" xfId="23172" xr:uid="{00000000-0005-0000-0000-0000875A0000}"/>
    <cellStyle name="Style 1 32 2" xfId="23173" xr:uid="{00000000-0005-0000-0000-0000885A0000}"/>
    <cellStyle name="Style 1 32 2 2" xfId="23174" xr:uid="{00000000-0005-0000-0000-0000895A0000}"/>
    <cellStyle name="Style 1 32 3" xfId="23175" xr:uid="{00000000-0005-0000-0000-00008A5A0000}"/>
    <cellStyle name="Style 1 33" xfId="23176" xr:uid="{00000000-0005-0000-0000-00008B5A0000}"/>
    <cellStyle name="Style 1 33 10" xfId="23177" xr:uid="{00000000-0005-0000-0000-00008C5A0000}"/>
    <cellStyle name="Style 1 33 2" xfId="23178" xr:uid="{00000000-0005-0000-0000-00008D5A0000}"/>
    <cellStyle name="Style 1 33 2 2" xfId="23179" xr:uid="{00000000-0005-0000-0000-00008E5A0000}"/>
    <cellStyle name="Style 1 33 3" xfId="23180" xr:uid="{00000000-0005-0000-0000-00008F5A0000}"/>
    <cellStyle name="Style 1 33 3 2" xfId="23181" xr:uid="{00000000-0005-0000-0000-0000905A0000}"/>
    <cellStyle name="Style 1 33 4" xfId="23182" xr:uid="{00000000-0005-0000-0000-0000915A0000}"/>
    <cellStyle name="Style 1 33 4 2" xfId="23183" xr:uid="{00000000-0005-0000-0000-0000925A0000}"/>
    <cellStyle name="Style 1 33 5" xfId="23184" xr:uid="{00000000-0005-0000-0000-0000935A0000}"/>
    <cellStyle name="Style 1 33 5 2" xfId="23185" xr:uid="{00000000-0005-0000-0000-0000945A0000}"/>
    <cellStyle name="Style 1 33 6" xfId="23186" xr:uid="{00000000-0005-0000-0000-0000955A0000}"/>
    <cellStyle name="Style 1 33 6 2" xfId="23187" xr:uid="{00000000-0005-0000-0000-0000965A0000}"/>
    <cellStyle name="Style 1 33 6 2 2" xfId="23188" xr:uid="{00000000-0005-0000-0000-0000975A0000}"/>
    <cellStyle name="Style 1 33 6 3" xfId="23189" xr:uid="{00000000-0005-0000-0000-0000985A0000}"/>
    <cellStyle name="Style 1 33 7" xfId="23190" xr:uid="{00000000-0005-0000-0000-0000995A0000}"/>
    <cellStyle name="Style 1 33 7 2" xfId="23191" xr:uid="{00000000-0005-0000-0000-00009A5A0000}"/>
    <cellStyle name="Style 1 33 8" xfId="23192" xr:uid="{00000000-0005-0000-0000-00009B5A0000}"/>
    <cellStyle name="Style 1 33 8 2" xfId="23193" xr:uid="{00000000-0005-0000-0000-00009C5A0000}"/>
    <cellStyle name="Style 1 33 9" xfId="23194" xr:uid="{00000000-0005-0000-0000-00009D5A0000}"/>
    <cellStyle name="Style 1 33 9 2" xfId="23195" xr:uid="{00000000-0005-0000-0000-00009E5A0000}"/>
    <cellStyle name="Style 1 34" xfId="23196" xr:uid="{00000000-0005-0000-0000-00009F5A0000}"/>
    <cellStyle name="Style 1 34 2" xfId="23197" xr:uid="{00000000-0005-0000-0000-0000A05A0000}"/>
    <cellStyle name="Style 1 34 2 2" xfId="23198" xr:uid="{00000000-0005-0000-0000-0000A15A0000}"/>
    <cellStyle name="Style 1 34 3" xfId="23199" xr:uid="{00000000-0005-0000-0000-0000A25A0000}"/>
    <cellStyle name="Style 1 35" xfId="23200" xr:uid="{00000000-0005-0000-0000-0000A35A0000}"/>
    <cellStyle name="Style 1 35 2" xfId="23201" xr:uid="{00000000-0005-0000-0000-0000A45A0000}"/>
    <cellStyle name="Style 1 36" xfId="23202" xr:uid="{00000000-0005-0000-0000-0000A55A0000}"/>
    <cellStyle name="Style 1 36 2" xfId="23203" xr:uid="{00000000-0005-0000-0000-0000A65A0000}"/>
    <cellStyle name="Style 1 37" xfId="23204" xr:uid="{00000000-0005-0000-0000-0000A75A0000}"/>
    <cellStyle name="Style 1 37 2" xfId="23205" xr:uid="{00000000-0005-0000-0000-0000A85A0000}"/>
    <cellStyle name="Style 1 38" xfId="23206" xr:uid="{00000000-0005-0000-0000-0000A95A0000}"/>
    <cellStyle name="Style 1 38 2" xfId="23207" xr:uid="{00000000-0005-0000-0000-0000AA5A0000}"/>
    <cellStyle name="Style 1 39" xfId="23208" xr:uid="{00000000-0005-0000-0000-0000AB5A0000}"/>
    <cellStyle name="Style 1 4" xfId="23209" xr:uid="{00000000-0005-0000-0000-0000AC5A0000}"/>
    <cellStyle name="Style 1 4 2" xfId="23210" xr:uid="{00000000-0005-0000-0000-0000AD5A0000}"/>
    <cellStyle name="Style 1 4 2 2" xfId="23211" xr:uid="{00000000-0005-0000-0000-0000AE5A0000}"/>
    <cellStyle name="Style 1 4 2 2 2" xfId="23212" xr:uid="{00000000-0005-0000-0000-0000AF5A0000}"/>
    <cellStyle name="Style 1 4 2 3" xfId="23213" xr:uid="{00000000-0005-0000-0000-0000B05A0000}"/>
    <cellStyle name="Style 1 4 3" xfId="23214" xr:uid="{00000000-0005-0000-0000-0000B15A0000}"/>
    <cellStyle name="Style 1 4 3 2" xfId="23215" xr:uid="{00000000-0005-0000-0000-0000B25A0000}"/>
    <cellStyle name="Style 1 4 3 2 2" xfId="23216" xr:uid="{00000000-0005-0000-0000-0000B35A0000}"/>
    <cellStyle name="Style 1 4 3 3" xfId="23217" xr:uid="{00000000-0005-0000-0000-0000B45A0000}"/>
    <cellStyle name="Style 1 4 4" xfId="23218" xr:uid="{00000000-0005-0000-0000-0000B55A0000}"/>
    <cellStyle name="Style 1 4 4 2" xfId="23219" xr:uid="{00000000-0005-0000-0000-0000B65A0000}"/>
    <cellStyle name="Style 1 4 5" xfId="23220" xr:uid="{00000000-0005-0000-0000-0000B75A0000}"/>
    <cellStyle name="Style 1 4_wimax" xfId="23221" xr:uid="{00000000-0005-0000-0000-0000B85A0000}"/>
    <cellStyle name="Style 1 5" xfId="23222" xr:uid="{00000000-0005-0000-0000-0000B95A0000}"/>
    <cellStyle name="Style 1 5 2" xfId="23223" xr:uid="{00000000-0005-0000-0000-0000BA5A0000}"/>
    <cellStyle name="Style 1 5 2 2" xfId="23224" xr:uid="{00000000-0005-0000-0000-0000BB5A0000}"/>
    <cellStyle name="Style 1 5 2 2 2" xfId="23225" xr:uid="{00000000-0005-0000-0000-0000BC5A0000}"/>
    <cellStyle name="Style 1 5 2 3" xfId="23226" xr:uid="{00000000-0005-0000-0000-0000BD5A0000}"/>
    <cellStyle name="Style 1 5 3" xfId="23227" xr:uid="{00000000-0005-0000-0000-0000BE5A0000}"/>
    <cellStyle name="Style 1 5 3 2" xfId="23228" xr:uid="{00000000-0005-0000-0000-0000BF5A0000}"/>
    <cellStyle name="Style 1 5 3 2 2" xfId="23229" xr:uid="{00000000-0005-0000-0000-0000C05A0000}"/>
    <cellStyle name="Style 1 5 3 3" xfId="23230" xr:uid="{00000000-0005-0000-0000-0000C15A0000}"/>
    <cellStyle name="Style 1 5 4" xfId="23231" xr:uid="{00000000-0005-0000-0000-0000C25A0000}"/>
    <cellStyle name="Style 1 5 4 2" xfId="23232" xr:uid="{00000000-0005-0000-0000-0000C35A0000}"/>
    <cellStyle name="Style 1 5 5" xfId="23233" xr:uid="{00000000-0005-0000-0000-0000C45A0000}"/>
    <cellStyle name="Style 1 5_wimax" xfId="23234" xr:uid="{00000000-0005-0000-0000-0000C55A0000}"/>
    <cellStyle name="Style 1 6" xfId="23235" xr:uid="{00000000-0005-0000-0000-0000C65A0000}"/>
    <cellStyle name="Style 1 6 2" xfId="23236" xr:uid="{00000000-0005-0000-0000-0000C75A0000}"/>
    <cellStyle name="Style 1 6 2 2" xfId="23237" xr:uid="{00000000-0005-0000-0000-0000C85A0000}"/>
    <cellStyle name="Style 1 6 2 2 2" xfId="23238" xr:uid="{00000000-0005-0000-0000-0000C95A0000}"/>
    <cellStyle name="Style 1 6 2 3" xfId="23239" xr:uid="{00000000-0005-0000-0000-0000CA5A0000}"/>
    <cellStyle name="Style 1 6 3" xfId="23240" xr:uid="{00000000-0005-0000-0000-0000CB5A0000}"/>
    <cellStyle name="Style 1 6 3 2" xfId="23241" xr:uid="{00000000-0005-0000-0000-0000CC5A0000}"/>
    <cellStyle name="Style 1 6 3 2 2" xfId="23242" xr:uid="{00000000-0005-0000-0000-0000CD5A0000}"/>
    <cellStyle name="Style 1 6 3 3" xfId="23243" xr:uid="{00000000-0005-0000-0000-0000CE5A0000}"/>
    <cellStyle name="Style 1 6 4" xfId="23244" xr:uid="{00000000-0005-0000-0000-0000CF5A0000}"/>
    <cellStyle name="Style 1 6 4 2" xfId="23245" xr:uid="{00000000-0005-0000-0000-0000D05A0000}"/>
    <cellStyle name="Style 1 6 5" xfId="23246" xr:uid="{00000000-0005-0000-0000-0000D15A0000}"/>
    <cellStyle name="Style 1 6_wimax" xfId="23247" xr:uid="{00000000-0005-0000-0000-0000D25A0000}"/>
    <cellStyle name="Style 1 7" xfId="23248" xr:uid="{00000000-0005-0000-0000-0000D35A0000}"/>
    <cellStyle name="Style 1 7 2" xfId="23249" xr:uid="{00000000-0005-0000-0000-0000D45A0000}"/>
    <cellStyle name="Style 1 7 2 2" xfId="23250" xr:uid="{00000000-0005-0000-0000-0000D55A0000}"/>
    <cellStyle name="Style 1 7 2 2 2" xfId="23251" xr:uid="{00000000-0005-0000-0000-0000D65A0000}"/>
    <cellStyle name="Style 1 7 2 3" xfId="23252" xr:uid="{00000000-0005-0000-0000-0000D75A0000}"/>
    <cellStyle name="Style 1 7 3" xfId="23253" xr:uid="{00000000-0005-0000-0000-0000D85A0000}"/>
    <cellStyle name="Style 1 7 3 2" xfId="23254" xr:uid="{00000000-0005-0000-0000-0000D95A0000}"/>
    <cellStyle name="Style 1 7 3 2 2" xfId="23255" xr:uid="{00000000-0005-0000-0000-0000DA5A0000}"/>
    <cellStyle name="Style 1 7 3 3" xfId="23256" xr:uid="{00000000-0005-0000-0000-0000DB5A0000}"/>
    <cellStyle name="Style 1 7 4" xfId="23257" xr:uid="{00000000-0005-0000-0000-0000DC5A0000}"/>
    <cellStyle name="Style 1 7 4 2" xfId="23258" xr:uid="{00000000-0005-0000-0000-0000DD5A0000}"/>
    <cellStyle name="Style 1 7 5" xfId="23259" xr:uid="{00000000-0005-0000-0000-0000DE5A0000}"/>
    <cellStyle name="Style 1 7_wimax" xfId="23260" xr:uid="{00000000-0005-0000-0000-0000DF5A0000}"/>
    <cellStyle name="Style 1 8" xfId="23261" xr:uid="{00000000-0005-0000-0000-0000E05A0000}"/>
    <cellStyle name="Style 1 8 2" xfId="23262" xr:uid="{00000000-0005-0000-0000-0000E15A0000}"/>
    <cellStyle name="Style 1 8 2 2" xfId="23263" xr:uid="{00000000-0005-0000-0000-0000E25A0000}"/>
    <cellStyle name="Style 1 8 2 2 2" xfId="23264" xr:uid="{00000000-0005-0000-0000-0000E35A0000}"/>
    <cellStyle name="Style 1 8 2 3" xfId="23265" xr:uid="{00000000-0005-0000-0000-0000E45A0000}"/>
    <cellStyle name="Style 1 8 3" xfId="23266" xr:uid="{00000000-0005-0000-0000-0000E55A0000}"/>
    <cellStyle name="Style 1 8 3 2" xfId="23267" xr:uid="{00000000-0005-0000-0000-0000E65A0000}"/>
    <cellStyle name="Style 1 8 3 2 2" xfId="23268" xr:uid="{00000000-0005-0000-0000-0000E75A0000}"/>
    <cellStyle name="Style 1 8 3 3" xfId="23269" xr:uid="{00000000-0005-0000-0000-0000E85A0000}"/>
    <cellStyle name="Style 1 8 4" xfId="23270" xr:uid="{00000000-0005-0000-0000-0000E95A0000}"/>
    <cellStyle name="Style 1 8 4 2" xfId="23271" xr:uid="{00000000-0005-0000-0000-0000EA5A0000}"/>
    <cellStyle name="Style 1 8 5" xfId="23272" xr:uid="{00000000-0005-0000-0000-0000EB5A0000}"/>
    <cellStyle name="Style 1 8_wimax" xfId="23273" xr:uid="{00000000-0005-0000-0000-0000EC5A0000}"/>
    <cellStyle name="Style 1 9" xfId="23274" xr:uid="{00000000-0005-0000-0000-0000ED5A0000}"/>
    <cellStyle name="Style 1 9 2" xfId="23275" xr:uid="{00000000-0005-0000-0000-0000EE5A0000}"/>
    <cellStyle name="Style 1 9 2 2" xfId="23276" xr:uid="{00000000-0005-0000-0000-0000EF5A0000}"/>
    <cellStyle name="Style 1 9 2 2 2" xfId="23277" xr:uid="{00000000-0005-0000-0000-0000F05A0000}"/>
    <cellStyle name="Style 1 9 2 3" xfId="23278" xr:uid="{00000000-0005-0000-0000-0000F15A0000}"/>
    <cellStyle name="Style 1 9 3" xfId="23279" xr:uid="{00000000-0005-0000-0000-0000F25A0000}"/>
    <cellStyle name="Style 1 9 3 2" xfId="23280" xr:uid="{00000000-0005-0000-0000-0000F35A0000}"/>
    <cellStyle name="Style 1 9 3 2 2" xfId="23281" xr:uid="{00000000-0005-0000-0000-0000F45A0000}"/>
    <cellStyle name="Style 1 9 3 3" xfId="23282" xr:uid="{00000000-0005-0000-0000-0000F55A0000}"/>
    <cellStyle name="Style 1 9 4" xfId="23283" xr:uid="{00000000-0005-0000-0000-0000F65A0000}"/>
    <cellStyle name="Style 1 9 4 2" xfId="23284" xr:uid="{00000000-0005-0000-0000-0000F75A0000}"/>
    <cellStyle name="Style 1 9 5" xfId="23285" xr:uid="{00000000-0005-0000-0000-0000F85A0000}"/>
    <cellStyle name="Style 1 9_wimax" xfId="23286" xr:uid="{00000000-0005-0000-0000-0000F95A0000}"/>
    <cellStyle name="Style 1_（数通提交）MTN Group - 2010 Supplier Price Book Format" xfId="23287" xr:uid="{00000000-0005-0000-0000-0000FA5A0000}"/>
    <cellStyle name="style 10" xfId="23288" xr:uid="{00000000-0005-0000-0000-0000FB5A0000}"/>
    <cellStyle name="style 11" xfId="23289" xr:uid="{00000000-0005-0000-0000-0000FC5A0000}"/>
    <cellStyle name="Style 2" xfId="23290" xr:uid="{00000000-0005-0000-0000-0000FD5A0000}"/>
    <cellStyle name="Style 2 2" xfId="23291" xr:uid="{00000000-0005-0000-0000-0000FE5A0000}"/>
    <cellStyle name="Style 2 2 2" xfId="23292" xr:uid="{00000000-0005-0000-0000-0000FF5A0000}"/>
    <cellStyle name="Style 2 3" xfId="23293" xr:uid="{00000000-0005-0000-0000-0000005B0000}"/>
    <cellStyle name="Style 3" xfId="23294" xr:uid="{00000000-0005-0000-0000-0000015B0000}"/>
    <cellStyle name="Style 3 2" xfId="23295" xr:uid="{00000000-0005-0000-0000-0000025B0000}"/>
    <cellStyle name="Style 3 2 2" xfId="23296" xr:uid="{00000000-0005-0000-0000-0000035B0000}"/>
    <cellStyle name="Style 3 3" xfId="23297" xr:uid="{00000000-0005-0000-0000-0000045B0000}"/>
    <cellStyle name="Style 4" xfId="23298" xr:uid="{00000000-0005-0000-0000-0000055B0000}"/>
    <cellStyle name="Style 4 2" xfId="23299" xr:uid="{00000000-0005-0000-0000-0000065B0000}"/>
    <cellStyle name="Style 4 2 2" xfId="23300" xr:uid="{00000000-0005-0000-0000-0000075B0000}"/>
    <cellStyle name="Style 4 3" xfId="23301" xr:uid="{00000000-0005-0000-0000-0000085B0000}"/>
    <cellStyle name="Style 5" xfId="23302" xr:uid="{00000000-0005-0000-0000-0000095B0000}"/>
    <cellStyle name="Style 5 2" xfId="23303" xr:uid="{00000000-0005-0000-0000-00000A5B0000}"/>
    <cellStyle name="Style 5 2 2" xfId="23304" xr:uid="{00000000-0005-0000-0000-00000B5B0000}"/>
    <cellStyle name="Style 5 3" xfId="23305" xr:uid="{00000000-0005-0000-0000-00000C5B0000}"/>
    <cellStyle name="style 6" xfId="23306" xr:uid="{00000000-0005-0000-0000-00000D5B0000}"/>
    <cellStyle name="style 6 2" xfId="23307" xr:uid="{00000000-0005-0000-0000-00000E5B0000}"/>
    <cellStyle name="style 7" xfId="23308" xr:uid="{00000000-0005-0000-0000-00000F5B0000}"/>
    <cellStyle name="style 7 2" xfId="23309" xr:uid="{00000000-0005-0000-0000-0000105B0000}"/>
    <cellStyle name="style 8" xfId="23310" xr:uid="{00000000-0005-0000-0000-0000115B0000}"/>
    <cellStyle name="style 9" xfId="23311" xr:uid="{00000000-0005-0000-0000-0000125B0000}"/>
    <cellStyle name="style_Format-Makro" xfId="23312" xr:uid="{00000000-0005-0000-0000-0000135B0000}"/>
    <cellStyle name="style1" xfId="23313" xr:uid="{00000000-0005-0000-0000-0000145B0000}"/>
    <cellStyle name="style1 2" xfId="23314" xr:uid="{00000000-0005-0000-0000-0000155B0000}"/>
    <cellStyle name="style1 2 2" xfId="23315" xr:uid="{00000000-0005-0000-0000-0000165B0000}"/>
    <cellStyle name="style1 3" xfId="23316" xr:uid="{00000000-0005-0000-0000-0000175B0000}"/>
    <cellStyle name="style2" xfId="23317" xr:uid="{00000000-0005-0000-0000-0000185B0000}"/>
    <cellStyle name="style2 2" xfId="23318" xr:uid="{00000000-0005-0000-0000-0000195B0000}"/>
    <cellStyle name="style2 2 2" xfId="23319" xr:uid="{00000000-0005-0000-0000-00001A5B0000}"/>
    <cellStyle name="style2 3" xfId="23320" xr:uid="{00000000-0005-0000-0000-00001B5B0000}"/>
    <cellStyle name="Styles" xfId="23321" xr:uid="{00000000-0005-0000-0000-00001C5B0000}"/>
    <cellStyle name="Styles 2" xfId="23322" xr:uid="{00000000-0005-0000-0000-00001D5B0000}"/>
    <cellStyle name="Styles 2 2" xfId="23323" xr:uid="{00000000-0005-0000-0000-00001E5B0000}"/>
    <cellStyle name="Styles 3" xfId="23324" xr:uid="{00000000-0005-0000-0000-00001F5B0000}"/>
    <cellStyle name="subhead" xfId="23325" xr:uid="{00000000-0005-0000-0000-0000205B0000}"/>
    <cellStyle name="subhead 2" xfId="23326" xr:uid="{00000000-0005-0000-0000-0000215B0000}"/>
    <cellStyle name="subhead 2 2" xfId="23327" xr:uid="{00000000-0005-0000-0000-0000225B0000}"/>
    <cellStyle name="subhead 3" xfId="23328" xr:uid="{00000000-0005-0000-0000-0000235B0000}"/>
    <cellStyle name="subhead 3 2" xfId="23329" xr:uid="{00000000-0005-0000-0000-0000245B0000}"/>
    <cellStyle name="subhead 4" xfId="23330" xr:uid="{00000000-0005-0000-0000-0000255B0000}"/>
    <cellStyle name="subhead 4 2" xfId="23331" xr:uid="{00000000-0005-0000-0000-0000265B0000}"/>
    <cellStyle name="subhead 5" xfId="23332" xr:uid="{00000000-0005-0000-0000-0000275B0000}"/>
    <cellStyle name="Sub-Heading" xfId="23333" xr:uid="{00000000-0005-0000-0000-0000285B0000}"/>
    <cellStyle name="Sub-Heading 2" xfId="23334" xr:uid="{00000000-0005-0000-0000-0000295B0000}"/>
    <cellStyle name="Sub-Heading 2 2" xfId="23335" xr:uid="{00000000-0005-0000-0000-00002A5B0000}"/>
    <cellStyle name="Sub-Heading 3" xfId="23336" xr:uid="{00000000-0005-0000-0000-00002B5B0000}"/>
    <cellStyle name="Subtotal" xfId="23337" xr:uid="{00000000-0005-0000-0000-00002C5B0000}"/>
    <cellStyle name="Sub-Total" xfId="23338" xr:uid="{00000000-0005-0000-0000-00002D5B0000}"/>
    <cellStyle name="Subtotal 2" xfId="23339" xr:uid="{00000000-0005-0000-0000-00002E5B0000}"/>
    <cellStyle name="Sub-Total 2" xfId="23340" xr:uid="{00000000-0005-0000-0000-00002F5B0000}"/>
    <cellStyle name="Subtotal 2 2" xfId="23341" xr:uid="{00000000-0005-0000-0000-0000305B0000}"/>
    <cellStyle name="Sub-Total 2 2" xfId="23342" xr:uid="{00000000-0005-0000-0000-0000315B0000}"/>
    <cellStyle name="Subtotal 2 3" xfId="23343" xr:uid="{00000000-0005-0000-0000-0000325B0000}"/>
    <cellStyle name="Sub-Total 2 3" xfId="23344" xr:uid="{00000000-0005-0000-0000-0000335B0000}"/>
    <cellStyle name="Subtotal 2 4" xfId="23345" xr:uid="{00000000-0005-0000-0000-0000345B0000}"/>
    <cellStyle name="Sub-Total 2 4" xfId="23346" xr:uid="{00000000-0005-0000-0000-0000355B0000}"/>
    <cellStyle name="Subtotal 2 5" xfId="23347" xr:uid="{00000000-0005-0000-0000-0000365B0000}"/>
    <cellStyle name="Sub-Total 2 5" xfId="23348" xr:uid="{00000000-0005-0000-0000-0000375B0000}"/>
    <cellStyle name="Subtotal 3" xfId="23349" xr:uid="{00000000-0005-0000-0000-0000385B0000}"/>
    <cellStyle name="Sub-Total 3" xfId="23350" xr:uid="{00000000-0005-0000-0000-0000395B0000}"/>
    <cellStyle name="Subtotal 3 2" xfId="23351" xr:uid="{00000000-0005-0000-0000-00003A5B0000}"/>
    <cellStyle name="Sub-Total 3 2" xfId="23352" xr:uid="{00000000-0005-0000-0000-00003B5B0000}"/>
    <cellStyle name="Subtotal 3 3" xfId="23353" xr:uid="{00000000-0005-0000-0000-00003C5B0000}"/>
    <cellStyle name="Sub-Total 3 3" xfId="23354" xr:uid="{00000000-0005-0000-0000-00003D5B0000}"/>
    <cellStyle name="Subtotal 3 4" xfId="23355" xr:uid="{00000000-0005-0000-0000-00003E5B0000}"/>
    <cellStyle name="Sub-Total 3 4" xfId="23356" xr:uid="{00000000-0005-0000-0000-00003F5B0000}"/>
    <cellStyle name="Subtotal 3 5" xfId="23357" xr:uid="{00000000-0005-0000-0000-0000405B0000}"/>
    <cellStyle name="Sub-Total 3 5" xfId="23358" xr:uid="{00000000-0005-0000-0000-0000415B0000}"/>
    <cellStyle name="Subtotal 4" xfId="23359" xr:uid="{00000000-0005-0000-0000-0000425B0000}"/>
    <cellStyle name="Sub-Total 4" xfId="23360" xr:uid="{00000000-0005-0000-0000-0000435B0000}"/>
    <cellStyle name="Subtotal 5" xfId="23361" xr:uid="{00000000-0005-0000-0000-0000445B0000}"/>
    <cellStyle name="Sub-Total 5" xfId="23362" xr:uid="{00000000-0005-0000-0000-0000455B0000}"/>
    <cellStyle name="Subtotal 6" xfId="23363" xr:uid="{00000000-0005-0000-0000-0000465B0000}"/>
    <cellStyle name="Sub-Total 6" xfId="23364" xr:uid="{00000000-0005-0000-0000-0000475B0000}"/>
    <cellStyle name="Subtotal 7" xfId="23365" xr:uid="{00000000-0005-0000-0000-0000485B0000}"/>
    <cellStyle name="Sub-Total 7" xfId="23366" xr:uid="{00000000-0005-0000-0000-0000495B0000}"/>
    <cellStyle name="Sum" xfId="23367" xr:uid="{00000000-0005-0000-0000-00004A5B0000}"/>
    <cellStyle name="Sum 2" xfId="23368" xr:uid="{00000000-0005-0000-0000-00004B5B0000}"/>
    <cellStyle name="Sum 2 2" xfId="23369" xr:uid="{00000000-0005-0000-0000-00004C5B0000}"/>
    <cellStyle name="Sum 3" xfId="23370" xr:uid="{00000000-0005-0000-0000-00004D5B0000}"/>
    <cellStyle name="SUN_unformat" xfId="23371" xr:uid="{00000000-0005-0000-0000-00004E5B0000}"/>
    <cellStyle name="SUPPR" xfId="23372" xr:uid="{00000000-0005-0000-0000-00004F5B0000}"/>
    <cellStyle name="SUPPR 2" xfId="23373" xr:uid="{00000000-0005-0000-0000-0000505B0000}"/>
    <cellStyle name="SUPPR 2 2" xfId="23374" xr:uid="{00000000-0005-0000-0000-0000515B0000}"/>
    <cellStyle name="SUPPR 3" xfId="23375" xr:uid="{00000000-0005-0000-0000-0000525B0000}"/>
    <cellStyle name="Table" xfId="23376" xr:uid="{00000000-0005-0000-0000-0000535B0000}"/>
    <cellStyle name="Table 2" xfId="23377" xr:uid="{00000000-0005-0000-0000-0000545B0000}"/>
    <cellStyle name="Table 2 2" xfId="23378" xr:uid="{00000000-0005-0000-0000-0000555B0000}"/>
    <cellStyle name="Table 3" xfId="23379" xr:uid="{00000000-0005-0000-0000-0000565B0000}"/>
    <cellStyle name="Table Text" xfId="23380" xr:uid="{00000000-0005-0000-0000-0000575B0000}"/>
    <cellStyle name="Table Text 2" xfId="23381" xr:uid="{00000000-0005-0000-0000-0000585B0000}"/>
    <cellStyle name="Table Text 2 2" xfId="23382" xr:uid="{00000000-0005-0000-0000-0000595B0000}"/>
    <cellStyle name="Table Text 3" xfId="23383" xr:uid="{00000000-0005-0000-0000-00005A5B0000}"/>
    <cellStyle name="Table_Format-Makro" xfId="23384" xr:uid="{00000000-0005-0000-0000-00005B5B0000}"/>
    <cellStyle name="TANAWAT" xfId="23385" xr:uid="{00000000-0005-0000-0000-00005C5B0000}"/>
    <cellStyle name="TANAWAT 2" xfId="23386" xr:uid="{00000000-0005-0000-0000-00005D5B0000}"/>
    <cellStyle name="TANAWAT 2 2" xfId="23387" xr:uid="{00000000-0005-0000-0000-00005E5B0000}"/>
    <cellStyle name="TANAWAT 3" xfId="23388" xr:uid="{00000000-0005-0000-0000-00005F5B0000}"/>
    <cellStyle name="taples Plaza" xfId="23389" xr:uid="{00000000-0005-0000-0000-0000605B0000}"/>
    <cellStyle name="taples Plaza 2" xfId="23390" xr:uid="{00000000-0005-0000-0000-0000615B0000}"/>
    <cellStyle name="taples Plaza 2 2" xfId="23391" xr:uid="{00000000-0005-0000-0000-0000625B0000}"/>
    <cellStyle name="taples Plaza 3" xfId="23392" xr:uid="{00000000-0005-0000-0000-0000635B0000}"/>
    <cellStyle name="tausend,0" xfId="23393" xr:uid="{00000000-0005-0000-0000-0000645B0000}"/>
    <cellStyle name="tausend,0 2" xfId="23394" xr:uid="{00000000-0005-0000-0000-0000655B0000}"/>
    <cellStyle name="tausend,0 2 2" xfId="23395" xr:uid="{00000000-0005-0000-0000-0000665B0000}"/>
    <cellStyle name="tausend,0 3" xfId="23396" xr:uid="{00000000-0005-0000-0000-0000675B0000}"/>
    <cellStyle name="tausend,1" xfId="23397" xr:uid="{00000000-0005-0000-0000-0000685B0000}"/>
    <cellStyle name="tausend,1 2" xfId="23398" xr:uid="{00000000-0005-0000-0000-0000695B0000}"/>
    <cellStyle name="tausend,1 2 2" xfId="23399" xr:uid="{00000000-0005-0000-0000-00006A5B0000}"/>
    <cellStyle name="tausend,1 3" xfId="23400" xr:uid="{00000000-0005-0000-0000-00006B5B0000}"/>
    <cellStyle name="tausend,2" xfId="23401" xr:uid="{00000000-0005-0000-0000-00006C5B0000}"/>
    <cellStyle name="tausend,2 2" xfId="23402" xr:uid="{00000000-0005-0000-0000-00006D5B0000}"/>
    <cellStyle name="tausend,2 2 2" xfId="23403" xr:uid="{00000000-0005-0000-0000-00006E5B0000}"/>
    <cellStyle name="tausend,2 3" xfId="23404" xr:uid="{00000000-0005-0000-0000-00006F5B0000}"/>
    <cellStyle name="tbl_heading" xfId="23405" xr:uid="{00000000-0005-0000-0000-0000705B0000}"/>
    <cellStyle name="Term" xfId="23406" xr:uid="{00000000-0005-0000-0000-0000715B0000}"/>
    <cellStyle name="Term 2" xfId="23407" xr:uid="{00000000-0005-0000-0000-0000725B0000}"/>
    <cellStyle name="Term 2 2" xfId="23408" xr:uid="{00000000-0005-0000-0000-0000735B0000}"/>
    <cellStyle name="Term 3" xfId="23409" xr:uid="{00000000-0005-0000-0000-0000745B0000}"/>
    <cellStyle name="test" xfId="23410" xr:uid="{00000000-0005-0000-0000-0000755B0000}"/>
    <cellStyle name="test 2" xfId="23411" xr:uid="{00000000-0005-0000-0000-0000765B0000}"/>
    <cellStyle name="test 2 2" xfId="23412" xr:uid="{00000000-0005-0000-0000-0000775B0000}"/>
    <cellStyle name="test 3" xfId="23413" xr:uid="{00000000-0005-0000-0000-0000785B0000}"/>
    <cellStyle name="TEST1" xfId="23414" xr:uid="{00000000-0005-0000-0000-0000795B0000}"/>
    <cellStyle name="Text" xfId="23415" xr:uid="{00000000-0005-0000-0000-00007A5B0000}"/>
    <cellStyle name="Text 2" xfId="23416" xr:uid="{00000000-0005-0000-0000-00007B5B0000}"/>
    <cellStyle name="Text 2 2" xfId="23417" xr:uid="{00000000-0005-0000-0000-00007C5B0000}"/>
    <cellStyle name="Text 3" xfId="23418" xr:uid="{00000000-0005-0000-0000-00007D5B0000}"/>
    <cellStyle name="Text eingerückt" xfId="23419" xr:uid="{00000000-0005-0000-0000-00007E5B0000}"/>
    <cellStyle name="Text eingerückt 2" xfId="23420" xr:uid="{00000000-0005-0000-0000-00007F5B0000}"/>
    <cellStyle name="Text eingerückt 2 2" xfId="23421" xr:uid="{00000000-0005-0000-0000-0000805B0000}"/>
    <cellStyle name="Text eingerückt 3" xfId="23422" xr:uid="{00000000-0005-0000-0000-0000815B0000}"/>
    <cellStyle name="Text Indent A" xfId="23423" xr:uid="{00000000-0005-0000-0000-0000825B0000}"/>
    <cellStyle name="Text Indent A 2" xfId="23424" xr:uid="{00000000-0005-0000-0000-0000835B0000}"/>
    <cellStyle name="Text Indent A 2 2" xfId="23425" xr:uid="{00000000-0005-0000-0000-0000845B0000}"/>
    <cellStyle name="Text Indent A 3" xfId="23426" xr:uid="{00000000-0005-0000-0000-0000855B0000}"/>
    <cellStyle name="Text Indent B" xfId="23427" xr:uid="{00000000-0005-0000-0000-0000865B0000}"/>
    <cellStyle name="Text Indent B 2" xfId="23428" xr:uid="{00000000-0005-0000-0000-0000875B0000}"/>
    <cellStyle name="Text Indent B 2 2" xfId="23429" xr:uid="{00000000-0005-0000-0000-0000885B0000}"/>
    <cellStyle name="Text Indent B 3" xfId="23430" xr:uid="{00000000-0005-0000-0000-0000895B0000}"/>
    <cellStyle name="Text Indent C" xfId="23431" xr:uid="{00000000-0005-0000-0000-00008A5B0000}"/>
    <cellStyle name="Text Indent C 2" xfId="23432" xr:uid="{00000000-0005-0000-0000-00008B5B0000}"/>
    <cellStyle name="Text Indent C 2 2" xfId="23433" xr:uid="{00000000-0005-0000-0000-00008C5B0000}"/>
    <cellStyle name="Text Indent C 3" xfId="23434" xr:uid="{00000000-0005-0000-0000-00008D5B0000}"/>
    <cellStyle name="Text Level 1" xfId="23435" xr:uid="{00000000-0005-0000-0000-00008E5B0000}"/>
    <cellStyle name="Text Level 1 2" xfId="23436" xr:uid="{00000000-0005-0000-0000-00008F5B0000}"/>
    <cellStyle name="Text Level 2" xfId="23437" xr:uid="{00000000-0005-0000-0000-0000905B0000}"/>
    <cellStyle name="Text Level 2 2" xfId="23438" xr:uid="{00000000-0005-0000-0000-0000915B0000}"/>
    <cellStyle name="Text Level 3" xfId="23439" xr:uid="{00000000-0005-0000-0000-0000925B0000}"/>
    <cellStyle name="Text Level 3 2" xfId="23440" xr:uid="{00000000-0005-0000-0000-0000935B0000}"/>
    <cellStyle name="Text Level 4" xfId="23441" xr:uid="{00000000-0005-0000-0000-0000945B0000}"/>
    <cellStyle name="Text Level 4 2" xfId="23442" xr:uid="{00000000-0005-0000-0000-0000955B0000}"/>
    <cellStyle name="Text Normal" xfId="23443" xr:uid="{00000000-0005-0000-0000-0000965B0000}"/>
    <cellStyle name="Text Normal 2" xfId="23444" xr:uid="{00000000-0005-0000-0000-0000975B0000}"/>
    <cellStyle name="Text Normal 2 2" xfId="23445" xr:uid="{00000000-0005-0000-0000-0000985B0000}"/>
    <cellStyle name="Text Normal 3" xfId="23446" xr:uid="{00000000-0005-0000-0000-0000995B0000}"/>
    <cellStyle name="TextoLargo" xfId="23447" xr:uid="{00000000-0005-0000-0000-00009A5B0000}"/>
    <cellStyle name="TextoLargo 2" xfId="23448" xr:uid="{00000000-0005-0000-0000-00009B5B0000}"/>
    <cellStyle name="TextoLargo 2 2" xfId="23449" xr:uid="{00000000-0005-0000-0000-00009C5B0000}"/>
    <cellStyle name="TextoLargo 3" xfId="23450" xr:uid="{00000000-0005-0000-0000-00009D5B0000}"/>
    <cellStyle name="þ_x001d_ð" xfId="23451" xr:uid="{00000000-0005-0000-0000-00009E5B0000}"/>
    <cellStyle name="þ_x001d_ð &amp;" xfId="23452" xr:uid="{00000000-0005-0000-0000-00009F5B0000}"/>
    <cellStyle name="þ_x001d_ð &amp; 2" xfId="23453" xr:uid="{00000000-0005-0000-0000-0000A05B0000}"/>
    <cellStyle name="þ_x001d_ð &amp; 2 2" xfId="23454" xr:uid="{00000000-0005-0000-0000-0000A15B0000}"/>
    <cellStyle name="þ_x001d_ð &amp; 3" xfId="23455" xr:uid="{00000000-0005-0000-0000-0000A25B0000}"/>
    <cellStyle name="þ_x001d_ð &amp;ý&amp;†ýG_x0008_ X" xfId="23456" xr:uid="{00000000-0005-0000-0000-0000A35B0000}"/>
    <cellStyle name="þ_x001d_ð &amp;ý&amp;†ýG_x0008_ X 2" xfId="23457" xr:uid="{00000000-0005-0000-0000-0000A45B0000}"/>
    <cellStyle name="þ_x001d_ð &amp;ý&amp;†ýG_x0008_ X 2 2" xfId="23458" xr:uid="{00000000-0005-0000-0000-0000A55B0000}"/>
    <cellStyle name="þ_x001d_ð &amp;ý&amp;†ýG_x0008_ X 3" xfId="23459" xr:uid="{00000000-0005-0000-0000-0000A65B0000}"/>
    <cellStyle name="þ_x001d_ð &amp;ý&amp;†ýG_x0008_ X_x000a__x0007_" xfId="23460" xr:uid="{00000000-0005-0000-0000-0000A75B0000}"/>
    <cellStyle name="þ_x001d_ð &amp;ý&amp;†ýG_x0008_ X_x000a__x0007__x0001__x0001_" xfId="23461" xr:uid="{00000000-0005-0000-0000-0000A85B0000}"/>
    <cellStyle name="þ_x001d_ð &amp;ý&amp;†ýG_x0008_ X_x000a__x0007_ 2" xfId="23462" xr:uid="{00000000-0005-0000-0000-0000A95B0000}"/>
    <cellStyle name="þ_x001d_ð &amp;ý&amp;†ýG_x0008_ X_x000a__x0007__x0001__x0001_ 2" xfId="23463" xr:uid="{00000000-0005-0000-0000-0000AA5B0000}"/>
    <cellStyle name="þ_x001d_ð &amp;ý&amp;†ýG_x0008_ X_x000a__x0007_ 2 2" xfId="23464" xr:uid="{00000000-0005-0000-0000-0000AB5B0000}"/>
    <cellStyle name="þ_x001d_ð &amp;ý&amp;†ýG_x0008_ X_x000a__x0007__x0001__x0001_ 2 2" xfId="23465" xr:uid="{00000000-0005-0000-0000-0000AC5B0000}"/>
    <cellStyle name="þ_x001d_ð &amp;ý&amp;†ýG_x0008_ X_x000a__x0007_ 2 3" xfId="23466" xr:uid="{00000000-0005-0000-0000-0000AD5B0000}"/>
    <cellStyle name="þ_x001d_ð &amp;ý&amp;†ýG_x0008_ X_x000a__x0007__x0001__x0001_ 2 3" xfId="23467" xr:uid="{00000000-0005-0000-0000-0000AE5B0000}"/>
    <cellStyle name="þ_x001d_ð &amp;ý&amp;†ýG_x0008_ X_x000a__x0007_ 2 4" xfId="23468" xr:uid="{00000000-0005-0000-0000-0000AF5B0000}"/>
    <cellStyle name="þ_x001d_ð &amp;ý&amp;†ýG_x0008_ X_x000a__x0007__x0001__x0001_ 2 4" xfId="23469" xr:uid="{00000000-0005-0000-0000-0000B05B0000}"/>
    <cellStyle name="þ_x001d_ð &amp;ý&amp;†ýG_x0008_ X_x000a__x0007_ 2 5" xfId="23470" xr:uid="{00000000-0005-0000-0000-0000B15B0000}"/>
    <cellStyle name="þ_x001d_ð &amp;ý&amp;†ýG_x0008_ X_x000a__x0007__x0001__x0001_ 2 5" xfId="23471" xr:uid="{00000000-0005-0000-0000-0000B25B0000}"/>
    <cellStyle name="þ_x001d_ð &amp;ý&amp;†ýG_x0008_ X_x000a__x0007_ 3" xfId="23472" xr:uid="{00000000-0005-0000-0000-0000B35B0000}"/>
    <cellStyle name="þ_x001d_ð &amp;ý&amp;†ýG_x0008_ X_x000a__x0007__x0001__x0001_ 3" xfId="23473" xr:uid="{00000000-0005-0000-0000-0000B45B0000}"/>
    <cellStyle name="þ_x001d_ð &amp;ý&amp;†ýG_x0008_ X_x000a__x0007_ 3 2" xfId="23474" xr:uid="{00000000-0005-0000-0000-0000B55B0000}"/>
    <cellStyle name="þ_x001d_ð &amp;ý&amp;†ýG_x0008_ X_x000a__x0007__x0001__x0001_ 3 2" xfId="23475" xr:uid="{00000000-0005-0000-0000-0000B65B0000}"/>
    <cellStyle name="þ_x001d_ð &amp;ý&amp;†ýG_x0008_ X_x000a__x0007_ 3 3" xfId="23476" xr:uid="{00000000-0005-0000-0000-0000B75B0000}"/>
    <cellStyle name="þ_x001d_ð &amp;ý&amp;†ýG_x0008_ X_x000a__x0007__x0001__x0001_ 3 3" xfId="23477" xr:uid="{00000000-0005-0000-0000-0000B85B0000}"/>
    <cellStyle name="þ_x001d_ð &amp;ý&amp;†ýG_x0008_ X_x000a__x0007_ 3 4" xfId="23478" xr:uid="{00000000-0005-0000-0000-0000B95B0000}"/>
    <cellStyle name="þ_x001d_ð &amp;ý&amp;†ýG_x0008_ X_x000a__x0007__x0001__x0001_ 3 4" xfId="23479" xr:uid="{00000000-0005-0000-0000-0000BA5B0000}"/>
    <cellStyle name="þ_x001d_ð &amp;ý&amp;†ýG_x0008_ X_x000a__x0007_ 3 5" xfId="23480" xr:uid="{00000000-0005-0000-0000-0000BB5B0000}"/>
    <cellStyle name="þ_x001d_ð &amp;ý&amp;†ýG_x0008_ X_x000a__x0007__x0001__x0001_ 3 5" xfId="23481" xr:uid="{00000000-0005-0000-0000-0000BC5B0000}"/>
    <cellStyle name="þ_x001d_ð &amp;ý&amp;†ýG_x0008_ X_x000a__x0007_ 4" xfId="23482" xr:uid="{00000000-0005-0000-0000-0000BD5B0000}"/>
    <cellStyle name="þ_x001d_ð &amp;ý&amp;†ýG_x0008_ X_x000a__x0007__x0001__x0001_ 4" xfId="23483" xr:uid="{00000000-0005-0000-0000-0000BE5B0000}"/>
    <cellStyle name="þ_x001d_ð &amp;ý&amp;†ýG_x0008_ X_x000a__x0007_ 5" xfId="23484" xr:uid="{00000000-0005-0000-0000-0000BF5B0000}"/>
    <cellStyle name="þ_x001d_ð &amp;ý&amp;†ýG_x0008_ X_x000a__x0007__x0001__x0001_ 5" xfId="23485" xr:uid="{00000000-0005-0000-0000-0000C05B0000}"/>
    <cellStyle name="þ_x001d_ð &amp;ý&amp;†ýG_x0008_ X_x000a__x0007_ 6" xfId="23486" xr:uid="{00000000-0005-0000-0000-0000C15B0000}"/>
    <cellStyle name="þ_x001d_ð &amp;ý&amp;†ýG_x0008_ X_x000a__x0007__x0001__x0001_ 6" xfId="23487" xr:uid="{00000000-0005-0000-0000-0000C25B0000}"/>
    <cellStyle name="þ_x001d_ð &amp;ý&amp;†ýG_x0008_ X_x000a__x0007_ 7" xfId="23488" xr:uid="{00000000-0005-0000-0000-0000C35B0000}"/>
    <cellStyle name="þ_x001d_ð &amp;ý&amp;†ýG_x0008_ X_x000a__x0007__x0001__x0001_ 7" xfId="23489" xr:uid="{00000000-0005-0000-0000-0000C45B0000}"/>
    <cellStyle name="þ_x001d_ð 2" xfId="23490" xr:uid="{00000000-0005-0000-0000-0000C55B0000}"/>
    <cellStyle name="þ_x001d_ð 2 2" xfId="23491" xr:uid="{00000000-0005-0000-0000-0000C65B0000}"/>
    <cellStyle name="þ_x001d_ð 3" xfId="23492" xr:uid="{00000000-0005-0000-0000-0000C75B0000}"/>
    <cellStyle name="þ_x001d_ð 3 2" xfId="23493" xr:uid="{00000000-0005-0000-0000-0000C85B0000}"/>
    <cellStyle name="þ_x001d_ð 4" xfId="23494" xr:uid="{00000000-0005-0000-0000-0000C95B0000}"/>
    <cellStyle name="þ_x001d_ð 5" xfId="23495" xr:uid="{00000000-0005-0000-0000-0000CA5B0000}"/>
    <cellStyle name="þ_x001d_ð 6" xfId="23496" xr:uid="{00000000-0005-0000-0000-0000CB5B0000}"/>
    <cellStyle name="þ_x001d_ð 7" xfId="23497" xr:uid="{00000000-0005-0000-0000-0000CC5B0000}"/>
    <cellStyle name="Thousand" xfId="23498" xr:uid="{00000000-0005-0000-0000-0000CD5B0000}"/>
    <cellStyle name="Thousand 2" xfId="23499" xr:uid="{00000000-0005-0000-0000-0000CE5B0000}"/>
    <cellStyle name="Thousand 2 2" xfId="23500" xr:uid="{00000000-0005-0000-0000-0000CF5B0000}"/>
    <cellStyle name="Thousand 3" xfId="23501" xr:uid="{00000000-0005-0000-0000-0000D05B0000}"/>
    <cellStyle name="Times New Roman" xfId="23502" xr:uid="{00000000-0005-0000-0000-0000D15B0000}"/>
    <cellStyle name="Times New Roman 2" xfId="23503" xr:uid="{00000000-0005-0000-0000-0000D25B0000}"/>
    <cellStyle name="Times New Roman 2 2" xfId="23504" xr:uid="{00000000-0005-0000-0000-0000D35B0000}"/>
    <cellStyle name="Times New Roman 3" xfId="23505" xr:uid="{00000000-0005-0000-0000-0000D45B0000}"/>
    <cellStyle name="Title 10" xfId="23506" xr:uid="{00000000-0005-0000-0000-0000D55B0000}"/>
    <cellStyle name="Title 10 2" xfId="23507" xr:uid="{00000000-0005-0000-0000-0000D65B0000}"/>
    <cellStyle name="Title 10 2 2" xfId="23508" xr:uid="{00000000-0005-0000-0000-0000D75B0000}"/>
    <cellStyle name="Title 10 3" xfId="23509" xr:uid="{00000000-0005-0000-0000-0000D85B0000}"/>
    <cellStyle name="Title 11" xfId="23510" xr:uid="{00000000-0005-0000-0000-0000D95B0000}"/>
    <cellStyle name="Title 11 2" xfId="23511" xr:uid="{00000000-0005-0000-0000-0000DA5B0000}"/>
    <cellStyle name="Title 11 2 2" xfId="23512" xr:uid="{00000000-0005-0000-0000-0000DB5B0000}"/>
    <cellStyle name="Title 11 3" xfId="23513" xr:uid="{00000000-0005-0000-0000-0000DC5B0000}"/>
    <cellStyle name="Title 12" xfId="23514" xr:uid="{00000000-0005-0000-0000-0000DD5B0000}"/>
    <cellStyle name="Title 12 2" xfId="23515" xr:uid="{00000000-0005-0000-0000-0000DE5B0000}"/>
    <cellStyle name="Title 12 2 2" xfId="23516" xr:uid="{00000000-0005-0000-0000-0000DF5B0000}"/>
    <cellStyle name="Title 12 3" xfId="23517" xr:uid="{00000000-0005-0000-0000-0000E05B0000}"/>
    <cellStyle name="Title 13" xfId="23518" xr:uid="{00000000-0005-0000-0000-0000E15B0000}"/>
    <cellStyle name="Title 13 2" xfId="23519" xr:uid="{00000000-0005-0000-0000-0000E25B0000}"/>
    <cellStyle name="Title 13 2 2" xfId="23520" xr:uid="{00000000-0005-0000-0000-0000E35B0000}"/>
    <cellStyle name="Title 13 3" xfId="23521" xr:uid="{00000000-0005-0000-0000-0000E45B0000}"/>
    <cellStyle name="Title 14" xfId="23522" xr:uid="{00000000-0005-0000-0000-0000E55B0000}"/>
    <cellStyle name="Title 14 2" xfId="23523" xr:uid="{00000000-0005-0000-0000-0000E65B0000}"/>
    <cellStyle name="Title 14 2 2" xfId="23524" xr:uid="{00000000-0005-0000-0000-0000E75B0000}"/>
    <cellStyle name="Title 14 3" xfId="23525" xr:uid="{00000000-0005-0000-0000-0000E85B0000}"/>
    <cellStyle name="Title 15" xfId="23526" xr:uid="{00000000-0005-0000-0000-0000E95B0000}"/>
    <cellStyle name="Title 15 2" xfId="23527" xr:uid="{00000000-0005-0000-0000-0000EA5B0000}"/>
    <cellStyle name="Title 15 2 2" xfId="23528" xr:uid="{00000000-0005-0000-0000-0000EB5B0000}"/>
    <cellStyle name="Title 15 3" xfId="23529" xr:uid="{00000000-0005-0000-0000-0000EC5B0000}"/>
    <cellStyle name="Title 16" xfId="23530" xr:uid="{00000000-0005-0000-0000-0000ED5B0000}"/>
    <cellStyle name="Title 16 2" xfId="23531" xr:uid="{00000000-0005-0000-0000-0000EE5B0000}"/>
    <cellStyle name="Title 16 2 2" xfId="23532" xr:uid="{00000000-0005-0000-0000-0000EF5B0000}"/>
    <cellStyle name="Title 16 3" xfId="23533" xr:uid="{00000000-0005-0000-0000-0000F05B0000}"/>
    <cellStyle name="Title 17" xfId="23534" xr:uid="{00000000-0005-0000-0000-0000F15B0000}"/>
    <cellStyle name="Title 17 2" xfId="23535" xr:uid="{00000000-0005-0000-0000-0000F25B0000}"/>
    <cellStyle name="Title 17 2 2" xfId="23536" xr:uid="{00000000-0005-0000-0000-0000F35B0000}"/>
    <cellStyle name="Title 17 3" xfId="23537" xr:uid="{00000000-0005-0000-0000-0000F45B0000}"/>
    <cellStyle name="Title 18" xfId="23538" xr:uid="{00000000-0005-0000-0000-0000F55B0000}"/>
    <cellStyle name="Title 18 2" xfId="23539" xr:uid="{00000000-0005-0000-0000-0000F65B0000}"/>
    <cellStyle name="Title 18 2 2" xfId="23540" xr:uid="{00000000-0005-0000-0000-0000F75B0000}"/>
    <cellStyle name="Title 18 3" xfId="23541" xr:uid="{00000000-0005-0000-0000-0000F85B0000}"/>
    <cellStyle name="Title 19" xfId="23542" xr:uid="{00000000-0005-0000-0000-0000F95B0000}"/>
    <cellStyle name="Title 19 2" xfId="23543" xr:uid="{00000000-0005-0000-0000-0000FA5B0000}"/>
    <cellStyle name="Title 19 2 2" xfId="23544" xr:uid="{00000000-0005-0000-0000-0000FB5B0000}"/>
    <cellStyle name="Title 19 3" xfId="23545" xr:uid="{00000000-0005-0000-0000-0000FC5B0000}"/>
    <cellStyle name="Title 2" xfId="23546" xr:uid="{00000000-0005-0000-0000-0000FD5B0000}"/>
    <cellStyle name="Title 2 10" xfId="23547" xr:uid="{00000000-0005-0000-0000-0000FE5B0000}"/>
    <cellStyle name="Title 2 10 2" xfId="23548" xr:uid="{00000000-0005-0000-0000-0000FF5B0000}"/>
    <cellStyle name="Title 2 10 2 2" xfId="23549" xr:uid="{00000000-0005-0000-0000-0000005C0000}"/>
    <cellStyle name="Title 2 10 3" xfId="23550" xr:uid="{00000000-0005-0000-0000-0000015C0000}"/>
    <cellStyle name="Title 2 11" xfId="23551" xr:uid="{00000000-0005-0000-0000-0000025C0000}"/>
    <cellStyle name="Title 2 11 2" xfId="23552" xr:uid="{00000000-0005-0000-0000-0000035C0000}"/>
    <cellStyle name="Title 2 11 2 2" xfId="23553" xr:uid="{00000000-0005-0000-0000-0000045C0000}"/>
    <cellStyle name="Title 2 11 3" xfId="23554" xr:uid="{00000000-0005-0000-0000-0000055C0000}"/>
    <cellStyle name="Title 2 12" xfId="23555" xr:uid="{00000000-0005-0000-0000-0000065C0000}"/>
    <cellStyle name="Title 2 12 2" xfId="23556" xr:uid="{00000000-0005-0000-0000-0000075C0000}"/>
    <cellStyle name="Title 2 12 2 2" xfId="23557" xr:uid="{00000000-0005-0000-0000-0000085C0000}"/>
    <cellStyle name="Title 2 12 3" xfId="23558" xr:uid="{00000000-0005-0000-0000-0000095C0000}"/>
    <cellStyle name="Title 2 13" xfId="23559" xr:uid="{00000000-0005-0000-0000-00000A5C0000}"/>
    <cellStyle name="Title 2 13 2" xfId="23560" xr:uid="{00000000-0005-0000-0000-00000B5C0000}"/>
    <cellStyle name="Title 2 13 2 2" xfId="23561" xr:uid="{00000000-0005-0000-0000-00000C5C0000}"/>
    <cellStyle name="Title 2 13 3" xfId="23562" xr:uid="{00000000-0005-0000-0000-00000D5C0000}"/>
    <cellStyle name="Title 2 14" xfId="23563" xr:uid="{00000000-0005-0000-0000-00000E5C0000}"/>
    <cellStyle name="Title 2 14 2" xfId="23564" xr:uid="{00000000-0005-0000-0000-00000F5C0000}"/>
    <cellStyle name="Title 2 15" xfId="23565" xr:uid="{00000000-0005-0000-0000-0000105C0000}"/>
    <cellStyle name="Title 2 2" xfId="23566" xr:uid="{00000000-0005-0000-0000-0000115C0000}"/>
    <cellStyle name="Title 2 2 2" xfId="23567" xr:uid="{00000000-0005-0000-0000-0000125C0000}"/>
    <cellStyle name="Title 2 2 2 2" xfId="23568" xr:uid="{00000000-0005-0000-0000-0000135C0000}"/>
    <cellStyle name="Title 2 2 3" xfId="23569" xr:uid="{00000000-0005-0000-0000-0000145C0000}"/>
    <cellStyle name="Title 2 3" xfId="23570" xr:uid="{00000000-0005-0000-0000-0000155C0000}"/>
    <cellStyle name="Title 2 3 2" xfId="23571" xr:uid="{00000000-0005-0000-0000-0000165C0000}"/>
    <cellStyle name="Title 2 3 2 2" xfId="23572" xr:uid="{00000000-0005-0000-0000-0000175C0000}"/>
    <cellStyle name="Title 2 3 3" xfId="23573" xr:uid="{00000000-0005-0000-0000-0000185C0000}"/>
    <cellStyle name="Title 2 4" xfId="23574" xr:uid="{00000000-0005-0000-0000-0000195C0000}"/>
    <cellStyle name="Title 2 4 2" xfId="23575" xr:uid="{00000000-0005-0000-0000-00001A5C0000}"/>
    <cellStyle name="Title 2 4 2 2" xfId="23576" xr:uid="{00000000-0005-0000-0000-00001B5C0000}"/>
    <cellStyle name="Title 2 4 3" xfId="23577" xr:uid="{00000000-0005-0000-0000-00001C5C0000}"/>
    <cellStyle name="Title 2 5" xfId="23578" xr:uid="{00000000-0005-0000-0000-00001D5C0000}"/>
    <cellStyle name="Title 2 5 2" xfId="23579" xr:uid="{00000000-0005-0000-0000-00001E5C0000}"/>
    <cellStyle name="Title 2 5 2 2" xfId="23580" xr:uid="{00000000-0005-0000-0000-00001F5C0000}"/>
    <cellStyle name="Title 2 5 3" xfId="23581" xr:uid="{00000000-0005-0000-0000-0000205C0000}"/>
    <cellStyle name="Title 2 6" xfId="23582" xr:uid="{00000000-0005-0000-0000-0000215C0000}"/>
    <cellStyle name="Title 2 6 2" xfId="23583" xr:uid="{00000000-0005-0000-0000-0000225C0000}"/>
    <cellStyle name="Title 2 6 2 2" xfId="23584" xr:uid="{00000000-0005-0000-0000-0000235C0000}"/>
    <cellStyle name="Title 2 6 3" xfId="23585" xr:uid="{00000000-0005-0000-0000-0000245C0000}"/>
    <cellStyle name="Title 2 7" xfId="23586" xr:uid="{00000000-0005-0000-0000-0000255C0000}"/>
    <cellStyle name="Title 2 7 2" xfId="23587" xr:uid="{00000000-0005-0000-0000-0000265C0000}"/>
    <cellStyle name="Title 2 7 2 2" xfId="23588" xr:uid="{00000000-0005-0000-0000-0000275C0000}"/>
    <cellStyle name="Title 2 7 3" xfId="23589" xr:uid="{00000000-0005-0000-0000-0000285C0000}"/>
    <cellStyle name="Title 2 8" xfId="23590" xr:uid="{00000000-0005-0000-0000-0000295C0000}"/>
    <cellStyle name="Title 2 8 2" xfId="23591" xr:uid="{00000000-0005-0000-0000-00002A5C0000}"/>
    <cellStyle name="Title 2 8 2 2" xfId="23592" xr:uid="{00000000-0005-0000-0000-00002B5C0000}"/>
    <cellStyle name="Title 2 8 3" xfId="23593" xr:uid="{00000000-0005-0000-0000-00002C5C0000}"/>
    <cellStyle name="Title 2 9" xfId="23594" xr:uid="{00000000-0005-0000-0000-00002D5C0000}"/>
    <cellStyle name="Title 2 9 2" xfId="23595" xr:uid="{00000000-0005-0000-0000-00002E5C0000}"/>
    <cellStyle name="Title 2 9 2 2" xfId="23596" xr:uid="{00000000-0005-0000-0000-00002F5C0000}"/>
    <cellStyle name="Title 2 9 3" xfId="23597" xr:uid="{00000000-0005-0000-0000-0000305C0000}"/>
    <cellStyle name="Title 2_wimax" xfId="23598" xr:uid="{00000000-0005-0000-0000-0000315C0000}"/>
    <cellStyle name="Title 20" xfId="23599" xr:uid="{00000000-0005-0000-0000-0000325C0000}"/>
    <cellStyle name="Title 20 2" xfId="23600" xr:uid="{00000000-0005-0000-0000-0000335C0000}"/>
    <cellStyle name="Title 20 2 2" xfId="23601" xr:uid="{00000000-0005-0000-0000-0000345C0000}"/>
    <cellStyle name="Title 20 3" xfId="23602" xr:uid="{00000000-0005-0000-0000-0000355C0000}"/>
    <cellStyle name="Title 21" xfId="23603" xr:uid="{00000000-0005-0000-0000-0000365C0000}"/>
    <cellStyle name="Title 21 2" xfId="23604" xr:uid="{00000000-0005-0000-0000-0000375C0000}"/>
    <cellStyle name="Title 21 2 2" xfId="23605" xr:uid="{00000000-0005-0000-0000-0000385C0000}"/>
    <cellStyle name="Title 21 3" xfId="23606" xr:uid="{00000000-0005-0000-0000-0000395C0000}"/>
    <cellStyle name="Title 22" xfId="23607" xr:uid="{00000000-0005-0000-0000-00003A5C0000}"/>
    <cellStyle name="Title 22 2" xfId="23608" xr:uid="{00000000-0005-0000-0000-00003B5C0000}"/>
    <cellStyle name="Title 22 2 2" xfId="23609" xr:uid="{00000000-0005-0000-0000-00003C5C0000}"/>
    <cellStyle name="Title 22 3" xfId="23610" xr:uid="{00000000-0005-0000-0000-00003D5C0000}"/>
    <cellStyle name="Title 23" xfId="23611" xr:uid="{00000000-0005-0000-0000-00003E5C0000}"/>
    <cellStyle name="Title 23 2" xfId="23612" xr:uid="{00000000-0005-0000-0000-00003F5C0000}"/>
    <cellStyle name="Title 23 2 2" xfId="23613" xr:uid="{00000000-0005-0000-0000-0000405C0000}"/>
    <cellStyle name="Title 23 3" xfId="23614" xr:uid="{00000000-0005-0000-0000-0000415C0000}"/>
    <cellStyle name="Title 24" xfId="23615" xr:uid="{00000000-0005-0000-0000-0000425C0000}"/>
    <cellStyle name="Title 24 2" xfId="23616" xr:uid="{00000000-0005-0000-0000-0000435C0000}"/>
    <cellStyle name="Title 24 2 2" xfId="23617" xr:uid="{00000000-0005-0000-0000-0000445C0000}"/>
    <cellStyle name="Title 24 3" xfId="23618" xr:uid="{00000000-0005-0000-0000-0000455C0000}"/>
    <cellStyle name="Title 25" xfId="23619" xr:uid="{00000000-0005-0000-0000-0000465C0000}"/>
    <cellStyle name="Title 25 2" xfId="23620" xr:uid="{00000000-0005-0000-0000-0000475C0000}"/>
    <cellStyle name="Title 25 2 2" xfId="23621" xr:uid="{00000000-0005-0000-0000-0000485C0000}"/>
    <cellStyle name="Title 25 3" xfId="23622" xr:uid="{00000000-0005-0000-0000-0000495C0000}"/>
    <cellStyle name="Title 26" xfId="23623" xr:uid="{00000000-0005-0000-0000-00004A5C0000}"/>
    <cellStyle name="Title 26 2" xfId="23624" xr:uid="{00000000-0005-0000-0000-00004B5C0000}"/>
    <cellStyle name="Title 26 2 2" xfId="23625" xr:uid="{00000000-0005-0000-0000-00004C5C0000}"/>
    <cellStyle name="Title 26 3" xfId="23626" xr:uid="{00000000-0005-0000-0000-00004D5C0000}"/>
    <cellStyle name="Title 27" xfId="23627" xr:uid="{00000000-0005-0000-0000-00004E5C0000}"/>
    <cellStyle name="Title 27 2" xfId="23628" xr:uid="{00000000-0005-0000-0000-00004F5C0000}"/>
    <cellStyle name="Title 27 2 2" xfId="23629" xr:uid="{00000000-0005-0000-0000-0000505C0000}"/>
    <cellStyle name="Title 27 2 2 2" xfId="23630" xr:uid="{00000000-0005-0000-0000-0000515C0000}"/>
    <cellStyle name="Title 27 2 3" xfId="23631" xr:uid="{00000000-0005-0000-0000-0000525C0000}"/>
    <cellStyle name="Title 27 3" xfId="23632" xr:uid="{00000000-0005-0000-0000-0000535C0000}"/>
    <cellStyle name="Title 27 3 2" xfId="23633" xr:uid="{00000000-0005-0000-0000-0000545C0000}"/>
    <cellStyle name="Title 27 4" xfId="23634" xr:uid="{00000000-0005-0000-0000-0000555C0000}"/>
    <cellStyle name="Title 28" xfId="23635" xr:uid="{00000000-0005-0000-0000-0000565C0000}"/>
    <cellStyle name="Title 28 2" xfId="23636" xr:uid="{00000000-0005-0000-0000-0000575C0000}"/>
    <cellStyle name="Title 28 2 2" xfId="23637" xr:uid="{00000000-0005-0000-0000-0000585C0000}"/>
    <cellStyle name="Title 28 3" xfId="23638" xr:uid="{00000000-0005-0000-0000-0000595C0000}"/>
    <cellStyle name="Title 29" xfId="23639" xr:uid="{00000000-0005-0000-0000-00005A5C0000}"/>
    <cellStyle name="Title 29 2" xfId="23640" xr:uid="{00000000-0005-0000-0000-00005B5C0000}"/>
    <cellStyle name="Title 29 2 2" xfId="23641" xr:uid="{00000000-0005-0000-0000-00005C5C0000}"/>
    <cellStyle name="Title 29 3" xfId="23642" xr:uid="{00000000-0005-0000-0000-00005D5C0000}"/>
    <cellStyle name="Title 3" xfId="23643" xr:uid="{00000000-0005-0000-0000-00005E5C0000}"/>
    <cellStyle name="Title 3 10" xfId="23644" xr:uid="{00000000-0005-0000-0000-00005F5C0000}"/>
    <cellStyle name="Title 3 10 2" xfId="23645" xr:uid="{00000000-0005-0000-0000-0000605C0000}"/>
    <cellStyle name="Title 3 10 2 2" xfId="23646" xr:uid="{00000000-0005-0000-0000-0000615C0000}"/>
    <cellStyle name="Title 3 10 3" xfId="23647" xr:uid="{00000000-0005-0000-0000-0000625C0000}"/>
    <cellStyle name="Title 3 11" xfId="23648" xr:uid="{00000000-0005-0000-0000-0000635C0000}"/>
    <cellStyle name="Title 3 11 2" xfId="23649" xr:uid="{00000000-0005-0000-0000-0000645C0000}"/>
    <cellStyle name="Title 3 11 2 2" xfId="23650" xr:uid="{00000000-0005-0000-0000-0000655C0000}"/>
    <cellStyle name="Title 3 11 3" xfId="23651" xr:uid="{00000000-0005-0000-0000-0000665C0000}"/>
    <cellStyle name="Title 3 12" xfId="23652" xr:uid="{00000000-0005-0000-0000-0000675C0000}"/>
    <cellStyle name="Title 3 12 2" xfId="23653" xr:uid="{00000000-0005-0000-0000-0000685C0000}"/>
    <cellStyle name="Title 3 12 2 2" xfId="23654" xr:uid="{00000000-0005-0000-0000-0000695C0000}"/>
    <cellStyle name="Title 3 12 3" xfId="23655" xr:uid="{00000000-0005-0000-0000-00006A5C0000}"/>
    <cellStyle name="Title 3 13" xfId="23656" xr:uid="{00000000-0005-0000-0000-00006B5C0000}"/>
    <cellStyle name="Title 3 13 2" xfId="23657" xr:uid="{00000000-0005-0000-0000-00006C5C0000}"/>
    <cellStyle name="Title 3 13 2 2" xfId="23658" xr:uid="{00000000-0005-0000-0000-00006D5C0000}"/>
    <cellStyle name="Title 3 13 3" xfId="23659" xr:uid="{00000000-0005-0000-0000-00006E5C0000}"/>
    <cellStyle name="Title 3 14" xfId="23660" xr:uid="{00000000-0005-0000-0000-00006F5C0000}"/>
    <cellStyle name="Title 3 14 2" xfId="23661" xr:uid="{00000000-0005-0000-0000-0000705C0000}"/>
    <cellStyle name="Title 3 15" xfId="23662" xr:uid="{00000000-0005-0000-0000-0000715C0000}"/>
    <cellStyle name="Title 3 2" xfId="23663" xr:uid="{00000000-0005-0000-0000-0000725C0000}"/>
    <cellStyle name="Title 3 2 2" xfId="23664" xr:uid="{00000000-0005-0000-0000-0000735C0000}"/>
    <cellStyle name="Title 3 2 2 2" xfId="23665" xr:uid="{00000000-0005-0000-0000-0000745C0000}"/>
    <cellStyle name="Title 3 2 3" xfId="23666" xr:uid="{00000000-0005-0000-0000-0000755C0000}"/>
    <cellStyle name="Title 3 3" xfId="23667" xr:uid="{00000000-0005-0000-0000-0000765C0000}"/>
    <cellStyle name="Title 3 3 2" xfId="23668" xr:uid="{00000000-0005-0000-0000-0000775C0000}"/>
    <cellStyle name="Title 3 3 2 2" xfId="23669" xr:uid="{00000000-0005-0000-0000-0000785C0000}"/>
    <cellStyle name="Title 3 3 3" xfId="23670" xr:uid="{00000000-0005-0000-0000-0000795C0000}"/>
    <cellStyle name="Title 3 4" xfId="23671" xr:uid="{00000000-0005-0000-0000-00007A5C0000}"/>
    <cellStyle name="Title 3 4 2" xfId="23672" xr:uid="{00000000-0005-0000-0000-00007B5C0000}"/>
    <cellStyle name="Title 3 4 2 2" xfId="23673" xr:uid="{00000000-0005-0000-0000-00007C5C0000}"/>
    <cellStyle name="Title 3 4 3" xfId="23674" xr:uid="{00000000-0005-0000-0000-00007D5C0000}"/>
    <cellStyle name="Title 3 5" xfId="23675" xr:uid="{00000000-0005-0000-0000-00007E5C0000}"/>
    <cellStyle name="Title 3 5 2" xfId="23676" xr:uid="{00000000-0005-0000-0000-00007F5C0000}"/>
    <cellStyle name="Title 3 5 2 2" xfId="23677" xr:uid="{00000000-0005-0000-0000-0000805C0000}"/>
    <cellStyle name="Title 3 5 3" xfId="23678" xr:uid="{00000000-0005-0000-0000-0000815C0000}"/>
    <cellStyle name="Title 3 6" xfId="23679" xr:uid="{00000000-0005-0000-0000-0000825C0000}"/>
    <cellStyle name="Title 3 6 2" xfId="23680" xr:uid="{00000000-0005-0000-0000-0000835C0000}"/>
    <cellStyle name="Title 3 6 2 2" xfId="23681" xr:uid="{00000000-0005-0000-0000-0000845C0000}"/>
    <cellStyle name="Title 3 6 3" xfId="23682" xr:uid="{00000000-0005-0000-0000-0000855C0000}"/>
    <cellStyle name="Title 3 7" xfId="23683" xr:uid="{00000000-0005-0000-0000-0000865C0000}"/>
    <cellStyle name="Title 3 7 2" xfId="23684" xr:uid="{00000000-0005-0000-0000-0000875C0000}"/>
    <cellStyle name="Title 3 7 2 2" xfId="23685" xr:uid="{00000000-0005-0000-0000-0000885C0000}"/>
    <cellStyle name="Title 3 7 3" xfId="23686" xr:uid="{00000000-0005-0000-0000-0000895C0000}"/>
    <cellStyle name="Title 3 8" xfId="23687" xr:uid="{00000000-0005-0000-0000-00008A5C0000}"/>
    <cellStyle name="Title 3 8 2" xfId="23688" xr:uid="{00000000-0005-0000-0000-00008B5C0000}"/>
    <cellStyle name="Title 3 8 2 2" xfId="23689" xr:uid="{00000000-0005-0000-0000-00008C5C0000}"/>
    <cellStyle name="Title 3 8 3" xfId="23690" xr:uid="{00000000-0005-0000-0000-00008D5C0000}"/>
    <cellStyle name="Title 3 9" xfId="23691" xr:uid="{00000000-0005-0000-0000-00008E5C0000}"/>
    <cellStyle name="Title 3 9 2" xfId="23692" xr:uid="{00000000-0005-0000-0000-00008F5C0000}"/>
    <cellStyle name="Title 3 9 2 2" xfId="23693" xr:uid="{00000000-0005-0000-0000-0000905C0000}"/>
    <cellStyle name="Title 3 9 3" xfId="23694" xr:uid="{00000000-0005-0000-0000-0000915C0000}"/>
    <cellStyle name="Title 3_wimax" xfId="23695" xr:uid="{00000000-0005-0000-0000-0000925C0000}"/>
    <cellStyle name="Title 30" xfId="23696" xr:uid="{00000000-0005-0000-0000-0000935C0000}"/>
    <cellStyle name="Title 30 2" xfId="23697" xr:uid="{00000000-0005-0000-0000-0000945C0000}"/>
    <cellStyle name="Title 30 2 2" xfId="23698" xr:uid="{00000000-0005-0000-0000-0000955C0000}"/>
    <cellStyle name="Title 30 3" xfId="23699" xr:uid="{00000000-0005-0000-0000-0000965C0000}"/>
    <cellStyle name="Title 31" xfId="23700" xr:uid="{00000000-0005-0000-0000-0000975C0000}"/>
    <cellStyle name="Title 31 2" xfId="23701" xr:uid="{00000000-0005-0000-0000-0000985C0000}"/>
    <cellStyle name="Title 31 2 2" xfId="23702" xr:uid="{00000000-0005-0000-0000-0000995C0000}"/>
    <cellStyle name="Title 31 3" xfId="23703" xr:uid="{00000000-0005-0000-0000-00009A5C0000}"/>
    <cellStyle name="Title 32" xfId="23704" xr:uid="{00000000-0005-0000-0000-00009B5C0000}"/>
    <cellStyle name="Title 32 2" xfId="23705" xr:uid="{00000000-0005-0000-0000-00009C5C0000}"/>
    <cellStyle name="Title 32 2 2" xfId="23706" xr:uid="{00000000-0005-0000-0000-00009D5C0000}"/>
    <cellStyle name="Title 32 3" xfId="23707" xr:uid="{00000000-0005-0000-0000-00009E5C0000}"/>
    <cellStyle name="Title 33" xfId="23708" xr:uid="{00000000-0005-0000-0000-00009F5C0000}"/>
    <cellStyle name="Title 33 2" xfId="23709" xr:uid="{00000000-0005-0000-0000-0000A05C0000}"/>
    <cellStyle name="Title 33 2 2" xfId="23710" xr:uid="{00000000-0005-0000-0000-0000A15C0000}"/>
    <cellStyle name="Title 33 3" xfId="23711" xr:uid="{00000000-0005-0000-0000-0000A25C0000}"/>
    <cellStyle name="Title 34" xfId="23712" xr:uid="{00000000-0005-0000-0000-0000A35C0000}"/>
    <cellStyle name="Title 34 2" xfId="23713" xr:uid="{00000000-0005-0000-0000-0000A45C0000}"/>
    <cellStyle name="Title 34 2 2" xfId="23714" xr:uid="{00000000-0005-0000-0000-0000A55C0000}"/>
    <cellStyle name="Title 34 3" xfId="23715" xr:uid="{00000000-0005-0000-0000-0000A65C0000}"/>
    <cellStyle name="Title 35" xfId="23716" xr:uid="{00000000-0005-0000-0000-0000A75C0000}"/>
    <cellStyle name="Title 4" xfId="23717" xr:uid="{00000000-0005-0000-0000-0000A85C0000}"/>
    <cellStyle name="Title 4 10" xfId="23718" xr:uid="{00000000-0005-0000-0000-0000A95C0000}"/>
    <cellStyle name="Title 4 10 2" xfId="23719" xr:uid="{00000000-0005-0000-0000-0000AA5C0000}"/>
    <cellStyle name="Title 4 10 2 2" xfId="23720" xr:uid="{00000000-0005-0000-0000-0000AB5C0000}"/>
    <cellStyle name="Title 4 10 3" xfId="23721" xr:uid="{00000000-0005-0000-0000-0000AC5C0000}"/>
    <cellStyle name="Title 4 11" xfId="23722" xr:uid="{00000000-0005-0000-0000-0000AD5C0000}"/>
    <cellStyle name="Title 4 11 2" xfId="23723" xr:uid="{00000000-0005-0000-0000-0000AE5C0000}"/>
    <cellStyle name="Title 4 11 2 2" xfId="23724" xr:uid="{00000000-0005-0000-0000-0000AF5C0000}"/>
    <cellStyle name="Title 4 11 3" xfId="23725" xr:uid="{00000000-0005-0000-0000-0000B05C0000}"/>
    <cellStyle name="Title 4 12" xfId="23726" xr:uid="{00000000-0005-0000-0000-0000B15C0000}"/>
    <cellStyle name="Title 4 12 2" xfId="23727" xr:uid="{00000000-0005-0000-0000-0000B25C0000}"/>
    <cellStyle name="Title 4 12 2 2" xfId="23728" xr:uid="{00000000-0005-0000-0000-0000B35C0000}"/>
    <cellStyle name="Title 4 12 3" xfId="23729" xr:uid="{00000000-0005-0000-0000-0000B45C0000}"/>
    <cellStyle name="Title 4 13" xfId="23730" xr:uid="{00000000-0005-0000-0000-0000B55C0000}"/>
    <cellStyle name="Title 4 13 2" xfId="23731" xr:uid="{00000000-0005-0000-0000-0000B65C0000}"/>
    <cellStyle name="Title 4 13 2 2" xfId="23732" xr:uid="{00000000-0005-0000-0000-0000B75C0000}"/>
    <cellStyle name="Title 4 13 3" xfId="23733" xr:uid="{00000000-0005-0000-0000-0000B85C0000}"/>
    <cellStyle name="Title 4 14" xfId="23734" xr:uid="{00000000-0005-0000-0000-0000B95C0000}"/>
    <cellStyle name="Title 4 14 2" xfId="23735" xr:uid="{00000000-0005-0000-0000-0000BA5C0000}"/>
    <cellStyle name="Title 4 15" xfId="23736" xr:uid="{00000000-0005-0000-0000-0000BB5C0000}"/>
    <cellStyle name="Title 4 2" xfId="23737" xr:uid="{00000000-0005-0000-0000-0000BC5C0000}"/>
    <cellStyle name="Title 4 2 2" xfId="23738" xr:uid="{00000000-0005-0000-0000-0000BD5C0000}"/>
    <cellStyle name="Title 4 2 2 2" xfId="23739" xr:uid="{00000000-0005-0000-0000-0000BE5C0000}"/>
    <cellStyle name="Title 4 2 3" xfId="23740" xr:uid="{00000000-0005-0000-0000-0000BF5C0000}"/>
    <cellStyle name="Title 4 3" xfId="23741" xr:uid="{00000000-0005-0000-0000-0000C05C0000}"/>
    <cellStyle name="Title 4 3 2" xfId="23742" xr:uid="{00000000-0005-0000-0000-0000C15C0000}"/>
    <cellStyle name="Title 4 3 2 2" xfId="23743" xr:uid="{00000000-0005-0000-0000-0000C25C0000}"/>
    <cellStyle name="Title 4 3 3" xfId="23744" xr:uid="{00000000-0005-0000-0000-0000C35C0000}"/>
    <cellStyle name="Title 4 4" xfId="23745" xr:uid="{00000000-0005-0000-0000-0000C45C0000}"/>
    <cellStyle name="Title 4 4 2" xfId="23746" xr:uid="{00000000-0005-0000-0000-0000C55C0000}"/>
    <cellStyle name="Title 4 4 2 2" xfId="23747" xr:uid="{00000000-0005-0000-0000-0000C65C0000}"/>
    <cellStyle name="Title 4 4 3" xfId="23748" xr:uid="{00000000-0005-0000-0000-0000C75C0000}"/>
    <cellStyle name="Title 4 5" xfId="23749" xr:uid="{00000000-0005-0000-0000-0000C85C0000}"/>
    <cellStyle name="Title 4 5 2" xfId="23750" xr:uid="{00000000-0005-0000-0000-0000C95C0000}"/>
    <cellStyle name="Title 4 5 2 2" xfId="23751" xr:uid="{00000000-0005-0000-0000-0000CA5C0000}"/>
    <cellStyle name="Title 4 5 3" xfId="23752" xr:uid="{00000000-0005-0000-0000-0000CB5C0000}"/>
    <cellStyle name="Title 4 6" xfId="23753" xr:uid="{00000000-0005-0000-0000-0000CC5C0000}"/>
    <cellStyle name="Title 4 6 2" xfId="23754" xr:uid="{00000000-0005-0000-0000-0000CD5C0000}"/>
    <cellStyle name="Title 4 6 2 2" xfId="23755" xr:uid="{00000000-0005-0000-0000-0000CE5C0000}"/>
    <cellStyle name="Title 4 6 3" xfId="23756" xr:uid="{00000000-0005-0000-0000-0000CF5C0000}"/>
    <cellStyle name="Title 4 7" xfId="23757" xr:uid="{00000000-0005-0000-0000-0000D05C0000}"/>
    <cellStyle name="Title 4 7 2" xfId="23758" xr:uid="{00000000-0005-0000-0000-0000D15C0000}"/>
    <cellStyle name="Title 4 7 2 2" xfId="23759" xr:uid="{00000000-0005-0000-0000-0000D25C0000}"/>
    <cellStyle name="Title 4 7 3" xfId="23760" xr:uid="{00000000-0005-0000-0000-0000D35C0000}"/>
    <cellStyle name="Title 4 8" xfId="23761" xr:uid="{00000000-0005-0000-0000-0000D45C0000}"/>
    <cellStyle name="Title 4 8 2" xfId="23762" xr:uid="{00000000-0005-0000-0000-0000D55C0000}"/>
    <cellStyle name="Title 4 8 2 2" xfId="23763" xr:uid="{00000000-0005-0000-0000-0000D65C0000}"/>
    <cellStyle name="Title 4 8 3" xfId="23764" xr:uid="{00000000-0005-0000-0000-0000D75C0000}"/>
    <cellStyle name="Title 4 9" xfId="23765" xr:uid="{00000000-0005-0000-0000-0000D85C0000}"/>
    <cellStyle name="Title 4 9 2" xfId="23766" xr:uid="{00000000-0005-0000-0000-0000D95C0000}"/>
    <cellStyle name="Title 4 9 2 2" xfId="23767" xr:uid="{00000000-0005-0000-0000-0000DA5C0000}"/>
    <cellStyle name="Title 4 9 3" xfId="23768" xr:uid="{00000000-0005-0000-0000-0000DB5C0000}"/>
    <cellStyle name="Title 4_wimax" xfId="23769" xr:uid="{00000000-0005-0000-0000-0000DC5C0000}"/>
    <cellStyle name="Title 5" xfId="23770" xr:uid="{00000000-0005-0000-0000-0000DD5C0000}"/>
    <cellStyle name="Title 5 10" xfId="23771" xr:uid="{00000000-0005-0000-0000-0000DE5C0000}"/>
    <cellStyle name="Title 5 10 2" xfId="23772" xr:uid="{00000000-0005-0000-0000-0000DF5C0000}"/>
    <cellStyle name="Title 5 10 2 2" xfId="23773" xr:uid="{00000000-0005-0000-0000-0000E05C0000}"/>
    <cellStyle name="Title 5 10 3" xfId="23774" xr:uid="{00000000-0005-0000-0000-0000E15C0000}"/>
    <cellStyle name="Title 5 11" xfId="23775" xr:uid="{00000000-0005-0000-0000-0000E25C0000}"/>
    <cellStyle name="Title 5 11 2" xfId="23776" xr:uid="{00000000-0005-0000-0000-0000E35C0000}"/>
    <cellStyle name="Title 5 11 2 2" xfId="23777" xr:uid="{00000000-0005-0000-0000-0000E45C0000}"/>
    <cellStyle name="Title 5 11 3" xfId="23778" xr:uid="{00000000-0005-0000-0000-0000E55C0000}"/>
    <cellStyle name="Title 5 12" xfId="23779" xr:uid="{00000000-0005-0000-0000-0000E65C0000}"/>
    <cellStyle name="Title 5 12 2" xfId="23780" xr:uid="{00000000-0005-0000-0000-0000E75C0000}"/>
    <cellStyle name="Title 5 12 2 2" xfId="23781" xr:uid="{00000000-0005-0000-0000-0000E85C0000}"/>
    <cellStyle name="Title 5 12 3" xfId="23782" xr:uid="{00000000-0005-0000-0000-0000E95C0000}"/>
    <cellStyle name="Title 5 13" xfId="23783" xr:uid="{00000000-0005-0000-0000-0000EA5C0000}"/>
    <cellStyle name="Title 5 13 2" xfId="23784" xr:uid="{00000000-0005-0000-0000-0000EB5C0000}"/>
    <cellStyle name="Title 5 13 2 2" xfId="23785" xr:uid="{00000000-0005-0000-0000-0000EC5C0000}"/>
    <cellStyle name="Title 5 13 3" xfId="23786" xr:uid="{00000000-0005-0000-0000-0000ED5C0000}"/>
    <cellStyle name="Title 5 14" xfId="23787" xr:uid="{00000000-0005-0000-0000-0000EE5C0000}"/>
    <cellStyle name="Title 5 14 2" xfId="23788" xr:uid="{00000000-0005-0000-0000-0000EF5C0000}"/>
    <cellStyle name="Title 5 15" xfId="23789" xr:uid="{00000000-0005-0000-0000-0000F05C0000}"/>
    <cellStyle name="Title 5 2" xfId="23790" xr:uid="{00000000-0005-0000-0000-0000F15C0000}"/>
    <cellStyle name="Title 5 2 2" xfId="23791" xr:uid="{00000000-0005-0000-0000-0000F25C0000}"/>
    <cellStyle name="Title 5 2 2 2" xfId="23792" xr:uid="{00000000-0005-0000-0000-0000F35C0000}"/>
    <cellStyle name="Title 5 2 3" xfId="23793" xr:uid="{00000000-0005-0000-0000-0000F45C0000}"/>
    <cellStyle name="Title 5 3" xfId="23794" xr:uid="{00000000-0005-0000-0000-0000F55C0000}"/>
    <cellStyle name="Title 5 3 2" xfId="23795" xr:uid="{00000000-0005-0000-0000-0000F65C0000}"/>
    <cellStyle name="Title 5 3 2 2" xfId="23796" xr:uid="{00000000-0005-0000-0000-0000F75C0000}"/>
    <cellStyle name="Title 5 3 3" xfId="23797" xr:uid="{00000000-0005-0000-0000-0000F85C0000}"/>
    <cellStyle name="Title 5 4" xfId="23798" xr:uid="{00000000-0005-0000-0000-0000F95C0000}"/>
    <cellStyle name="Title 5 4 2" xfId="23799" xr:uid="{00000000-0005-0000-0000-0000FA5C0000}"/>
    <cellStyle name="Title 5 4 2 2" xfId="23800" xr:uid="{00000000-0005-0000-0000-0000FB5C0000}"/>
    <cellStyle name="Title 5 4 3" xfId="23801" xr:uid="{00000000-0005-0000-0000-0000FC5C0000}"/>
    <cellStyle name="Title 5 5" xfId="23802" xr:uid="{00000000-0005-0000-0000-0000FD5C0000}"/>
    <cellStyle name="Title 5 5 2" xfId="23803" xr:uid="{00000000-0005-0000-0000-0000FE5C0000}"/>
    <cellStyle name="Title 5 5 2 2" xfId="23804" xr:uid="{00000000-0005-0000-0000-0000FF5C0000}"/>
    <cellStyle name="Title 5 5 3" xfId="23805" xr:uid="{00000000-0005-0000-0000-0000005D0000}"/>
    <cellStyle name="Title 5 6" xfId="23806" xr:uid="{00000000-0005-0000-0000-0000015D0000}"/>
    <cellStyle name="Title 5 6 2" xfId="23807" xr:uid="{00000000-0005-0000-0000-0000025D0000}"/>
    <cellStyle name="Title 5 6 2 2" xfId="23808" xr:uid="{00000000-0005-0000-0000-0000035D0000}"/>
    <cellStyle name="Title 5 6 3" xfId="23809" xr:uid="{00000000-0005-0000-0000-0000045D0000}"/>
    <cellStyle name="Title 5 7" xfId="23810" xr:uid="{00000000-0005-0000-0000-0000055D0000}"/>
    <cellStyle name="Title 5 7 2" xfId="23811" xr:uid="{00000000-0005-0000-0000-0000065D0000}"/>
    <cellStyle name="Title 5 7 2 2" xfId="23812" xr:uid="{00000000-0005-0000-0000-0000075D0000}"/>
    <cellStyle name="Title 5 7 3" xfId="23813" xr:uid="{00000000-0005-0000-0000-0000085D0000}"/>
    <cellStyle name="Title 5 8" xfId="23814" xr:uid="{00000000-0005-0000-0000-0000095D0000}"/>
    <cellStyle name="Title 5 8 2" xfId="23815" xr:uid="{00000000-0005-0000-0000-00000A5D0000}"/>
    <cellStyle name="Title 5 8 2 2" xfId="23816" xr:uid="{00000000-0005-0000-0000-00000B5D0000}"/>
    <cellStyle name="Title 5 8 3" xfId="23817" xr:uid="{00000000-0005-0000-0000-00000C5D0000}"/>
    <cellStyle name="Title 5 9" xfId="23818" xr:uid="{00000000-0005-0000-0000-00000D5D0000}"/>
    <cellStyle name="Title 5 9 2" xfId="23819" xr:uid="{00000000-0005-0000-0000-00000E5D0000}"/>
    <cellStyle name="Title 5 9 2 2" xfId="23820" xr:uid="{00000000-0005-0000-0000-00000F5D0000}"/>
    <cellStyle name="Title 5 9 3" xfId="23821" xr:uid="{00000000-0005-0000-0000-0000105D0000}"/>
    <cellStyle name="Title 5_wimax" xfId="23822" xr:uid="{00000000-0005-0000-0000-0000115D0000}"/>
    <cellStyle name="Title 6" xfId="23823" xr:uid="{00000000-0005-0000-0000-0000125D0000}"/>
    <cellStyle name="Title 6 10" xfId="23824" xr:uid="{00000000-0005-0000-0000-0000135D0000}"/>
    <cellStyle name="Title 6 10 2" xfId="23825" xr:uid="{00000000-0005-0000-0000-0000145D0000}"/>
    <cellStyle name="Title 6 10 2 2" xfId="23826" xr:uid="{00000000-0005-0000-0000-0000155D0000}"/>
    <cellStyle name="Title 6 10 3" xfId="23827" xr:uid="{00000000-0005-0000-0000-0000165D0000}"/>
    <cellStyle name="Title 6 11" xfId="23828" xr:uid="{00000000-0005-0000-0000-0000175D0000}"/>
    <cellStyle name="Title 6 11 2" xfId="23829" xr:uid="{00000000-0005-0000-0000-0000185D0000}"/>
    <cellStyle name="Title 6 11 2 2" xfId="23830" xr:uid="{00000000-0005-0000-0000-0000195D0000}"/>
    <cellStyle name="Title 6 11 3" xfId="23831" xr:uid="{00000000-0005-0000-0000-00001A5D0000}"/>
    <cellStyle name="Title 6 12" xfId="23832" xr:uid="{00000000-0005-0000-0000-00001B5D0000}"/>
    <cellStyle name="Title 6 12 2" xfId="23833" xr:uid="{00000000-0005-0000-0000-00001C5D0000}"/>
    <cellStyle name="Title 6 12 2 2" xfId="23834" xr:uid="{00000000-0005-0000-0000-00001D5D0000}"/>
    <cellStyle name="Title 6 12 3" xfId="23835" xr:uid="{00000000-0005-0000-0000-00001E5D0000}"/>
    <cellStyle name="Title 6 13" xfId="23836" xr:uid="{00000000-0005-0000-0000-00001F5D0000}"/>
    <cellStyle name="Title 6 13 2" xfId="23837" xr:uid="{00000000-0005-0000-0000-0000205D0000}"/>
    <cellStyle name="Title 6 13 2 2" xfId="23838" xr:uid="{00000000-0005-0000-0000-0000215D0000}"/>
    <cellStyle name="Title 6 13 3" xfId="23839" xr:uid="{00000000-0005-0000-0000-0000225D0000}"/>
    <cellStyle name="Title 6 14" xfId="23840" xr:uid="{00000000-0005-0000-0000-0000235D0000}"/>
    <cellStyle name="Title 6 14 2" xfId="23841" xr:uid="{00000000-0005-0000-0000-0000245D0000}"/>
    <cellStyle name="Title 6 15" xfId="23842" xr:uid="{00000000-0005-0000-0000-0000255D0000}"/>
    <cellStyle name="Title 6 2" xfId="23843" xr:uid="{00000000-0005-0000-0000-0000265D0000}"/>
    <cellStyle name="Title 6 2 2" xfId="23844" xr:uid="{00000000-0005-0000-0000-0000275D0000}"/>
    <cellStyle name="Title 6 2 2 2" xfId="23845" xr:uid="{00000000-0005-0000-0000-0000285D0000}"/>
    <cellStyle name="Title 6 2 3" xfId="23846" xr:uid="{00000000-0005-0000-0000-0000295D0000}"/>
    <cellStyle name="Title 6 3" xfId="23847" xr:uid="{00000000-0005-0000-0000-00002A5D0000}"/>
    <cellStyle name="Title 6 3 2" xfId="23848" xr:uid="{00000000-0005-0000-0000-00002B5D0000}"/>
    <cellStyle name="Title 6 3 2 2" xfId="23849" xr:uid="{00000000-0005-0000-0000-00002C5D0000}"/>
    <cellStyle name="Title 6 3 3" xfId="23850" xr:uid="{00000000-0005-0000-0000-00002D5D0000}"/>
    <cellStyle name="Title 6 4" xfId="23851" xr:uid="{00000000-0005-0000-0000-00002E5D0000}"/>
    <cellStyle name="Title 6 4 2" xfId="23852" xr:uid="{00000000-0005-0000-0000-00002F5D0000}"/>
    <cellStyle name="Title 6 4 2 2" xfId="23853" xr:uid="{00000000-0005-0000-0000-0000305D0000}"/>
    <cellStyle name="Title 6 4 3" xfId="23854" xr:uid="{00000000-0005-0000-0000-0000315D0000}"/>
    <cellStyle name="Title 6 5" xfId="23855" xr:uid="{00000000-0005-0000-0000-0000325D0000}"/>
    <cellStyle name="Title 6 5 2" xfId="23856" xr:uid="{00000000-0005-0000-0000-0000335D0000}"/>
    <cellStyle name="Title 6 5 2 2" xfId="23857" xr:uid="{00000000-0005-0000-0000-0000345D0000}"/>
    <cellStyle name="Title 6 5 3" xfId="23858" xr:uid="{00000000-0005-0000-0000-0000355D0000}"/>
    <cellStyle name="Title 6 6" xfId="23859" xr:uid="{00000000-0005-0000-0000-0000365D0000}"/>
    <cellStyle name="Title 6 6 2" xfId="23860" xr:uid="{00000000-0005-0000-0000-0000375D0000}"/>
    <cellStyle name="Title 6 6 2 2" xfId="23861" xr:uid="{00000000-0005-0000-0000-0000385D0000}"/>
    <cellStyle name="Title 6 6 3" xfId="23862" xr:uid="{00000000-0005-0000-0000-0000395D0000}"/>
    <cellStyle name="Title 6 7" xfId="23863" xr:uid="{00000000-0005-0000-0000-00003A5D0000}"/>
    <cellStyle name="Title 6 7 2" xfId="23864" xr:uid="{00000000-0005-0000-0000-00003B5D0000}"/>
    <cellStyle name="Title 6 7 2 2" xfId="23865" xr:uid="{00000000-0005-0000-0000-00003C5D0000}"/>
    <cellStyle name="Title 6 7 3" xfId="23866" xr:uid="{00000000-0005-0000-0000-00003D5D0000}"/>
    <cellStyle name="Title 6 8" xfId="23867" xr:uid="{00000000-0005-0000-0000-00003E5D0000}"/>
    <cellStyle name="Title 6 8 2" xfId="23868" xr:uid="{00000000-0005-0000-0000-00003F5D0000}"/>
    <cellStyle name="Title 6 8 2 2" xfId="23869" xr:uid="{00000000-0005-0000-0000-0000405D0000}"/>
    <cellStyle name="Title 6 8 3" xfId="23870" xr:uid="{00000000-0005-0000-0000-0000415D0000}"/>
    <cellStyle name="Title 6 9" xfId="23871" xr:uid="{00000000-0005-0000-0000-0000425D0000}"/>
    <cellStyle name="Title 6 9 2" xfId="23872" xr:uid="{00000000-0005-0000-0000-0000435D0000}"/>
    <cellStyle name="Title 6 9 2 2" xfId="23873" xr:uid="{00000000-0005-0000-0000-0000445D0000}"/>
    <cellStyle name="Title 6 9 3" xfId="23874" xr:uid="{00000000-0005-0000-0000-0000455D0000}"/>
    <cellStyle name="Title 7" xfId="23875" xr:uid="{00000000-0005-0000-0000-0000465D0000}"/>
    <cellStyle name="Title 7 10" xfId="23876" xr:uid="{00000000-0005-0000-0000-0000475D0000}"/>
    <cellStyle name="Title 7 10 2" xfId="23877" xr:uid="{00000000-0005-0000-0000-0000485D0000}"/>
    <cellStyle name="Title 7 10 2 2" xfId="23878" xr:uid="{00000000-0005-0000-0000-0000495D0000}"/>
    <cellStyle name="Title 7 10 3" xfId="23879" xr:uid="{00000000-0005-0000-0000-00004A5D0000}"/>
    <cellStyle name="Title 7 11" xfId="23880" xr:uid="{00000000-0005-0000-0000-00004B5D0000}"/>
    <cellStyle name="Title 7 11 2" xfId="23881" xr:uid="{00000000-0005-0000-0000-00004C5D0000}"/>
    <cellStyle name="Title 7 11 2 2" xfId="23882" xr:uid="{00000000-0005-0000-0000-00004D5D0000}"/>
    <cellStyle name="Title 7 11 3" xfId="23883" xr:uid="{00000000-0005-0000-0000-00004E5D0000}"/>
    <cellStyle name="Title 7 12" xfId="23884" xr:uid="{00000000-0005-0000-0000-00004F5D0000}"/>
    <cellStyle name="Title 7 12 2" xfId="23885" xr:uid="{00000000-0005-0000-0000-0000505D0000}"/>
    <cellStyle name="Title 7 12 2 2" xfId="23886" xr:uid="{00000000-0005-0000-0000-0000515D0000}"/>
    <cellStyle name="Title 7 12 3" xfId="23887" xr:uid="{00000000-0005-0000-0000-0000525D0000}"/>
    <cellStyle name="Title 7 13" xfId="23888" xr:uid="{00000000-0005-0000-0000-0000535D0000}"/>
    <cellStyle name="Title 7 13 2" xfId="23889" xr:uid="{00000000-0005-0000-0000-0000545D0000}"/>
    <cellStyle name="Title 7 13 2 2" xfId="23890" xr:uid="{00000000-0005-0000-0000-0000555D0000}"/>
    <cellStyle name="Title 7 13 3" xfId="23891" xr:uid="{00000000-0005-0000-0000-0000565D0000}"/>
    <cellStyle name="Title 7 14" xfId="23892" xr:uid="{00000000-0005-0000-0000-0000575D0000}"/>
    <cellStyle name="Title 7 14 2" xfId="23893" xr:uid="{00000000-0005-0000-0000-0000585D0000}"/>
    <cellStyle name="Title 7 15" xfId="23894" xr:uid="{00000000-0005-0000-0000-0000595D0000}"/>
    <cellStyle name="Title 7 2" xfId="23895" xr:uid="{00000000-0005-0000-0000-00005A5D0000}"/>
    <cellStyle name="Title 7 2 2" xfId="23896" xr:uid="{00000000-0005-0000-0000-00005B5D0000}"/>
    <cellStyle name="Title 7 2 2 2" xfId="23897" xr:uid="{00000000-0005-0000-0000-00005C5D0000}"/>
    <cellStyle name="Title 7 2 3" xfId="23898" xr:uid="{00000000-0005-0000-0000-00005D5D0000}"/>
    <cellStyle name="Title 7 3" xfId="23899" xr:uid="{00000000-0005-0000-0000-00005E5D0000}"/>
    <cellStyle name="Title 7 3 2" xfId="23900" xr:uid="{00000000-0005-0000-0000-00005F5D0000}"/>
    <cellStyle name="Title 7 3 2 2" xfId="23901" xr:uid="{00000000-0005-0000-0000-0000605D0000}"/>
    <cellStyle name="Title 7 3 3" xfId="23902" xr:uid="{00000000-0005-0000-0000-0000615D0000}"/>
    <cellStyle name="Title 7 4" xfId="23903" xr:uid="{00000000-0005-0000-0000-0000625D0000}"/>
    <cellStyle name="Title 7 4 2" xfId="23904" xr:uid="{00000000-0005-0000-0000-0000635D0000}"/>
    <cellStyle name="Title 7 4 2 2" xfId="23905" xr:uid="{00000000-0005-0000-0000-0000645D0000}"/>
    <cellStyle name="Title 7 4 3" xfId="23906" xr:uid="{00000000-0005-0000-0000-0000655D0000}"/>
    <cellStyle name="Title 7 5" xfId="23907" xr:uid="{00000000-0005-0000-0000-0000665D0000}"/>
    <cellStyle name="Title 7 5 2" xfId="23908" xr:uid="{00000000-0005-0000-0000-0000675D0000}"/>
    <cellStyle name="Title 7 5 2 2" xfId="23909" xr:uid="{00000000-0005-0000-0000-0000685D0000}"/>
    <cellStyle name="Title 7 5 3" xfId="23910" xr:uid="{00000000-0005-0000-0000-0000695D0000}"/>
    <cellStyle name="Title 7 6" xfId="23911" xr:uid="{00000000-0005-0000-0000-00006A5D0000}"/>
    <cellStyle name="Title 7 6 2" xfId="23912" xr:uid="{00000000-0005-0000-0000-00006B5D0000}"/>
    <cellStyle name="Title 7 6 2 2" xfId="23913" xr:uid="{00000000-0005-0000-0000-00006C5D0000}"/>
    <cellStyle name="Title 7 6 3" xfId="23914" xr:uid="{00000000-0005-0000-0000-00006D5D0000}"/>
    <cellStyle name="Title 7 7" xfId="23915" xr:uid="{00000000-0005-0000-0000-00006E5D0000}"/>
    <cellStyle name="Title 7 7 2" xfId="23916" xr:uid="{00000000-0005-0000-0000-00006F5D0000}"/>
    <cellStyle name="Title 7 7 2 2" xfId="23917" xr:uid="{00000000-0005-0000-0000-0000705D0000}"/>
    <cellStyle name="Title 7 7 3" xfId="23918" xr:uid="{00000000-0005-0000-0000-0000715D0000}"/>
    <cellStyle name="Title 7 8" xfId="23919" xr:uid="{00000000-0005-0000-0000-0000725D0000}"/>
    <cellStyle name="Title 7 8 2" xfId="23920" xr:uid="{00000000-0005-0000-0000-0000735D0000}"/>
    <cellStyle name="Title 7 8 2 2" xfId="23921" xr:uid="{00000000-0005-0000-0000-0000745D0000}"/>
    <cellStyle name="Title 7 8 3" xfId="23922" xr:uid="{00000000-0005-0000-0000-0000755D0000}"/>
    <cellStyle name="Title 7 9" xfId="23923" xr:uid="{00000000-0005-0000-0000-0000765D0000}"/>
    <cellStyle name="Title 7 9 2" xfId="23924" xr:uid="{00000000-0005-0000-0000-0000775D0000}"/>
    <cellStyle name="Title 7 9 2 2" xfId="23925" xr:uid="{00000000-0005-0000-0000-0000785D0000}"/>
    <cellStyle name="Title 7 9 3" xfId="23926" xr:uid="{00000000-0005-0000-0000-0000795D0000}"/>
    <cellStyle name="Title 8" xfId="23927" xr:uid="{00000000-0005-0000-0000-00007A5D0000}"/>
    <cellStyle name="Title 8 2" xfId="23928" xr:uid="{00000000-0005-0000-0000-00007B5D0000}"/>
    <cellStyle name="Title 8 2 2" xfId="23929" xr:uid="{00000000-0005-0000-0000-00007C5D0000}"/>
    <cellStyle name="Title 8 3" xfId="23930" xr:uid="{00000000-0005-0000-0000-00007D5D0000}"/>
    <cellStyle name="Title 9" xfId="23931" xr:uid="{00000000-0005-0000-0000-00007E5D0000}"/>
    <cellStyle name="Title 9 2" xfId="23932" xr:uid="{00000000-0005-0000-0000-00007F5D0000}"/>
    <cellStyle name="Title 9 2 2" xfId="23933" xr:uid="{00000000-0005-0000-0000-0000805D0000}"/>
    <cellStyle name="Title 9 3" xfId="23934" xr:uid="{00000000-0005-0000-0000-0000815D0000}"/>
    <cellStyle name="Titre1" xfId="23935" xr:uid="{00000000-0005-0000-0000-0000825D0000}"/>
    <cellStyle name="Titre1 2" xfId="23936" xr:uid="{00000000-0005-0000-0000-0000835D0000}"/>
    <cellStyle name="Titre1 2 2" xfId="23937" xr:uid="{00000000-0005-0000-0000-0000845D0000}"/>
    <cellStyle name="Titre1 3" xfId="23938" xr:uid="{00000000-0005-0000-0000-0000855D0000}"/>
    <cellStyle name="Titulo 1" xfId="23939" xr:uid="{00000000-0005-0000-0000-0000865D0000}"/>
    <cellStyle name="Titulo 1 2" xfId="23940" xr:uid="{00000000-0005-0000-0000-0000875D0000}"/>
    <cellStyle name="Titulo 1 2 2" xfId="23941" xr:uid="{00000000-0005-0000-0000-0000885D0000}"/>
    <cellStyle name="Titulo 1 3" xfId="23942" xr:uid="{00000000-0005-0000-0000-0000895D0000}"/>
    <cellStyle name="Titulo 2" xfId="23943" xr:uid="{00000000-0005-0000-0000-00008A5D0000}"/>
    <cellStyle name="Titulo 2 2" xfId="23944" xr:uid="{00000000-0005-0000-0000-00008B5D0000}"/>
    <cellStyle name="Titulo 2 2 2" xfId="23945" xr:uid="{00000000-0005-0000-0000-00008C5D0000}"/>
    <cellStyle name="Titulo 2 3" xfId="23946" xr:uid="{00000000-0005-0000-0000-00008D5D0000}"/>
    <cellStyle name="Titulo 3" xfId="23947" xr:uid="{00000000-0005-0000-0000-00008E5D0000}"/>
    <cellStyle name="Titulo 3 2" xfId="23948" xr:uid="{00000000-0005-0000-0000-00008F5D0000}"/>
    <cellStyle name="Titulo 3 2 2" xfId="23949" xr:uid="{00000000-0005-0000-0000-0000905D0000}"/>
    <cellStyle name="Titulo 3 3" xfId="23950" xr:uid="{00000000-0005-0000-0000-0000915D0000}"/>
    <cellStyle name="Titulo 4" xfId="23951" xr:uid="{00000000-0005-0000-0000-0000925D0000}"/>
    <cellStyle name="Titulo 4 2" xfId="23952" xr:uid="{00000000-0005-0000-0000-0000935D0000}"/>
    <cellStyle name="Titulo 4 2 2" xfId="23953" xr:uid="{00000000-0005-0000-0000-0000945D0000}"/>
    <cellStyle name="Titulo 4 3" xfId="23954" xr:uid="{00000000-0005-0000-0000-0000955D0000}"/>
    <cellStyle name="Tms Rmn 10" xfId="23955" xr:uid="{00000000-0005-0000-0000-0000965D0000}"/>
    <cellStyle name="Tms Rmn 10 2" xfId="23956" xr:uid="{00000000-0005-0000-0000-0000975D0000}"/>
    <cellStyle name="Tms Rmn 10 2 2" xfId="23957" xr:uid="{00000000-0005-0000-0000-0000985D0000}"/>
    <cellStyle name="Tms Rmn 10 3" xfId="23958" xr:uid="{00000000-0005-0000-0000-0000995D0000}"/>
    <cellStyle name="Total 10" xfId="23959" xr:uid="{00000000-0005-0000-0000-00009A5D0000}"/>
    <cellStyle name="Total 10 2" xfId="23960" xr:uid="{00000000-0005-0000-0000-00009B5D0000}"/>
    <cellStyle name="Total 10 2 2" xfId="23961" xr:uid="{00000000-0005-0000-0000-00009C5D0000}"/>
    <cellStyle name="Total 10 3" xfId="23962" xr:uid="{00000000-0005-0000-0000-00009D5D0000}"/>
    <cellStyle name="Total 10 3 2" xfId="23963" xr:uid="{00000000-0005-0000-0000-00009E5D0000}"/>
    <cellStyle name="Total 10 4" xfId="23964" xr:uid="{00000000-0005-0000-0000-00009F5D0000}"/>
    <cellStyle name="Total 10 4 2" xfId="23965" xr:uid="{00000000-0005-0000-0000-0000A05D0000}"/>
    <cellStyle name="Total 10 5" xfId="23966" xr:uid="{00000000-0005-0000-0000-0000A15D0000}"/>
    <cellStyle name="Total 11" xfId="23967" xr:uid="{00000000-0005-0000-0000-0000A25D0000}"/>
    <cellStyle name="Total 11 2" xfId="23968" xr:uid="{00000000-0005-0000-0000-0000A35D0000}"/>
    <cellStyle name="Total 11 2 2" xfId="23969" xr:uid="{00000000-0005-0000-0000-0000A45D0000}"/>
    <cellStyle name="Total 11 3" xfId="23970" xr:uid="{00000000-0005-0000-0000-0000A55D0000}"/>
    <cellStyle name="Total 11 3 2" xfId="23971" xr:uid="{00000000-0005-0000-0000-0000A65D0000}"/>
    <cellStyle name="Total 11 4" xfId="23972" xr:uid="{00000000-0005-0000-0000-0000A75D0000}"/>
    <cellStyle name="Total 11 4 2" xfId="23973" xr:uid="{00000000-0005-0000-0000-0000A85D0000}"/>
    <cellStyle name="Total 11 5" xfId="23974" xr:uid="{00000000-0005-0000-0000-0000A95D0000}"/>
    <cellStyle name="Total 12" xfId="23975" xr:uid="{00000000-0005-0000-0000-0000AA5D0000}"/>
    <cellStyle name="Total 12 2" xfId="23976" xr:uid="{00000000-0005-0000-0000-0000AB5D0000}"/>
    <cellStyle name="Total 12 2 2" xfId="23977" xr:uid="{00000000-0005-0000-0000-0000AC5D0000}"/>
    <cellStyle name="Total 12 3" xfId="23978" xr:uid="{00000000-0005-0000-0000-0000AD5D0000}"/>
    <cellStyle name="Total 12 3 2" xfId="23979" xr:uid="{00000000-0005-0000-0000-0000AE5D0000}"/>
    <cellStyle name="Total 12 4" xfId="23980" xr:uid="{00000000-0005-0000-0000-0000AF5D0000}"/>
    <cellStyle name="Total 12 4 2" xfId="23981" xr:uid="{00000000-0005-0000-0000-0000B05D0000}"/>
    <cellStyle name="Total 12 5" xfId="23982" xr:uid="{00000000-0005-0000-0000-0000B15D0000}"/>
    <cellStyle name="Total 13" xfId="23983" xr:uid="{00000000-0005-0000-0000-0000B25D0000}"/>
    <cellStyle name="Total 13 2" xfId="23984" xr:uid="{00000000-0005-0000-0000-0000B35D0000}"/>
    <cellStyle name="Total 13 2 2" xfId="23985" xr:uid="{00000000-0005-0000-0000-0000B45D0000}"/>
    <cellStyle name="Total 13 3" xfId="23986" xr:uid="{00000000-0005-0000-0000-0000B55D0000}"/>
    <cellStyle name="Total 13 3 2" xfId="23987" xr:uid="{00000000-0005-0000-0000-0000B65D0000}"/>
    <cellStyle name="Total 13 4" xfId="23988" xr:uid="{00000000-0005-0000-0000-0000B75D0000}"/>
    <cellStyle name="Total 13 4 2" xfId="23989" xr:uid="{00000000-0005-0000-0000-0000B85D0000}"/>
    <cellStyle name="Total 13 5" xfId="23990" xr:uid="{00000000-0005-0000-0000-0000B95D0000}"/>
    <cellStyle name="Total 14" xfId="23991" xr:uid="{00000000-0005-0000-0000-0000BA5D0000}"/>
    <cellStyle name="Total 14 2" xfId="23992" xr:uid="{00000000-0005-0000-0000-0000BB5D0000}"/>
    <cellStyle name="Total 14 2 2" xfId="23993" xr:uid="{00000000-0005-0000-0000-0000BC5D0000}"/>
    <cellStyle name="Total 14 3" xfId="23994" xr:uid="{00000000-0005-0000-0000-0000BD5D0000}"/>
    <cellStyle name="Total 14 3 2" xfId="23995" xr:uid="{00000000-0005-0000-0000-0000BE5D0000}"/>
    <cellStyle name="Total 14 4" xfId="23996" xr:uid="{00000000-0005-0000-0000-0000BF5D0000}"/>
    <cellStyle name="Total 14 4 2" xfId="23997" xr:uid="{00000000-0005-0000-0000-0000C05D0000}"/>
    <cellStyle name="Total 14 5" xfId="23998" xr:uid="{00000000-0005-0000-0000-0000C15D0000}"/>
    <cellStyle name="Total 15" xfId="23999" xr:uid="{00000000-0005-0000-0000-0000C25D0000}"/>
    <cellStyle name="Total 15 2" xfId="24000" xr:uid="{00000000-0005-0000-0000-0000C35D0000}"/>
    <cellStyle name="Total 15 2 2" xfId="24001" xr:uid="{00000000-0005-0000-0000-0000C45D0000}"/>
    <cellStyle name="Total 15 3" xfId="24002" xr:uid="{00000000-0005-0000-0000-0000C55D0000}"/>
    <cellStyle name="Total 15 3 2" xfId="24003" xr:uid="{00000000-0005-0000-0000-0000C65D0000}"/>
    <cellStyle name="Total 15 4" xfId="24004" xr:uid="{00000000-0005-0000-0000-0000C75D0000}"/>
    <cellStyle name="Total 15 4 2" xfId="24005" xr:uid="{00000000-0005-0000-0000-0000C85D0000}"/>
    <cellStyle name="Total 15 5" xfId="24006" xr:uid="{00000000-0005-0000-0000-0000C95D0000}"/>
    <cellStyle name="Total 16" xfId="24007" xr:uid="{00000000-0005-0000-0000-0000CA5D0000}"/>
    <cellStyle name="Total 16 2" xfId="24008" xr:uid="{00000000-0005-0000-0000-0000CB5D0000}"/>
    <cellStyle name="Total 16 2 2" xfId="24009" xr:uid="{00000000-0005-0000-0000-0000CC5D0000}"/>
    <cellStyle name="Total 16 3" xfId="24010" xr:uid="{00000000-0005-0000-0000-0000CD5D0000}"/>
    <cellStyle name="Total 16 3 2" xfId="24011" xr:uid="{00000000-0005-0000-0000-0000CE5D0000}"/>
    <cellStyle name="Total 16 4" xfId="24012" xr:uid="{00000000-0005-0000-0000-0000CF5D0000}"/>
    <cellStyle name="Total 16 4 2" xfId="24013" xr:uid="{00000000-0005-0000-0000-0000D05D0000}"/>
    <cellStyle name="Total 16 5" xfId="24014" xr:uid="{00000000-0005-0000-0000-0000D15D0000}"/>
    <cellStyle name="Total 17" xfId="24015" xr:uid="{00000000-0005-0000-0000-0000D25D0000}"/>
    <cellStyle name="Total 17 10" xfId="24016" xr:uid="{00000000-0005-0000-0000-0000D35D0000}"/>
    <cellStyle name="Total 17 11" xfId="24017" xr:uid="{00000000-0005-0000-0000-0000D45D0000}"/>
    <cellStyle name="Total 17 12" xfId="24018" xr:uid="{00000000-0005-0000-0000-0000D55D0000}"/>
    <cellStyle name="Total 17 13" xfId="24019" xr:uid="{00000000-0005-0000-0000-0000D65D0000}"/>
    <cellStyle name="Total 17 2" xfId="24020" xr:uid="{00000000-0005-0000-0000-0000D75D0000}"/>
    <cellStyle name="Total 17 2 10" xfId="24021" xr:uid="{00000000-0005-0000-0000-0000D85D0000}"/>
    <cellStyle name="Total 17 2 11" xfId="24022" xr:uid="{00000000-0005-0000-0000-0000D95D0000}"/>
    <cellStyle name="Total 17 2 2" xfId="24023" xr:uid="{00000000-0005-0000-0000-0000DA5D0000}"/>
    <cellStyle name="Total 17 2 2 2" xfId="24024" xr:uid="{00000000-0005-0000-0000-0000DB5D0000}"/>
    <cellStyle name="Total 17 2 3" xfId="24025" xr:uid="{00000000-0005-0000-0000-0000DC5D0000}"/>
    <cellStyle name="Total 17 2 4" xfId="24026" xr:uid="{00000000-0005-0000-0000-0000DD5D0000}"/>
    <cellStyle name="Total 17 2 5" xfId="24027" xr:uid="{00000000-0005-0000-0000-0000DE5D0000}"/>
    <cellStyle name="Total 17 2 6" xfId="24028" xr:uid="{00000000-0005-0000-0000-0000DF5D0000}"/>
    <cellStyle name="Total 17 2 7" xfId="24029" xr:uid="{00000000-0005-0000-0000-0000E05D0000}"/>
    <cellStyle name="Total 17 2 8" xfId="24030" xr:uid="{00000000-0005-0000-0000-0000E15D0000}"/>
    <cellStyle name="Total 17 2 9" xfId="24031" xr:uid="{00000000-0005-0000-0000-0000E25D0000}"/>
    <cellStyle name="Total 17 3" xfId="24032" xr:uid="{00000000-0005-0000-0000-0000E35D0000}"/>
    <cellStyle name="Total 17 3 2" xfId="24033" xr:uid="{00000000-0005-0000-0000-0000E45D0000}"/>
    <cellStyle name="Total 17 3 2 2" xfId="24034" xr:uid="{00000000-0005-0000-0000-0000E55D0000}"/>
    <cellStyle name="Total 17 3 3" xfId="24035" xr:uid="{00000000-0005-0000-0000-0000E65D0000}"/>
    <cellStyle name="Total 17 4" xfId="24036" xr:uid="{00000000-0005-0000-0000-0000E75D0000}"/>
    <cellStyle name="Total 17 4 2" xfId="24037" xr:uid="{00000000-0005-0000-0000-0000E85D0000}"/>
    <cellStyle name="Total 17 5" xfId="24038" xr:uid="{00000000-0005-0000-0000-0000E95D0000}"/>
    <cellStyle name="Total 17 6" xfId="24039" xr:uid="{00000000-0005-0000-0000-0000EA5D0000}"/>
    <cellStyle name="Total 17 7" xfId="24040" xr:uid="{00000000-0005-0000-0000-0000EB5D0000}"/>
    <cellStyle name="Total 17 8" xfId="24041" xr:uid="{00000000-0005-0000-0000-0000EC5D0000}"/>
    <cellStyle name="Total 17 9" xfId="24042" xr:uid="{00000000-0005-0000-0000-0000ED5D0000}"/>
    <cellStyle name="Total 17_wimax" xfId="24043" xr:uid="{00000000-0005-0000-0000-0000EE5D0000}"/>
    <cellStyle name="Total 18" xfId="24044" xr:uid="{00000000-0005-0000-0000-0000EF5D0000}"/>
    <cellStyle name="Total 18 10" xfId="24045" xr:uid="{00000000-0005-0000-0000-0000F05D0000}"/>
    <cellStyle name="Total 18 11" xfId="24046" xr:uid="{00000000-0005-0000-0000-0000F15D0000}"/>
    <cellStyle name="Total 18 12" xfId="24047" xr:uid="{00000000-0005-0000-0000-0000F25D0000}"/>
    <cellStyle name="Total 18 13" xfId="24048" xr:uid="{00000000-0005-0000-0000-0000F35D0000}"/>
    <cellStyle name="Total 18 2" xfId="24049" xr:uid="{00000000-0005-0000-0000-0000F45D0000}"/>
    <cellStyle name="Total 18 2 10" xfId="24050" xr:uid="{00000000-0005-0000-0000-0000F55D0000}"/>
    <cellStyle name="Total 18 2 11" xfId="24051" xr:uid="{00000000-0005-0000-0000-0000F65D0000}"/>
    <cellStyle name="Total 18 2 2" xfId="24052" xr:uid="{00000000-0005-0000-0000-0000F75D0000}"/>
    <cellStyle name="Total 18 2 2 2" xfId="24053" xr:uid="{00000000-0005-0000-0000-0000F85D0000}"/>
    <cellStyle name="Total 18 2 3" xfId="24054" xr:uid="{00000000-0005-0000-0000-0000F95D0000}"/>
    <cellStyle name="Total 18 2 4" xfId="24055" xr:uid="{00000000-0005-0000-0000-0000FA5D0000}"/>
    <cellStyle name="Total 18 2 5" xfId="24056" xr:uid="{00000000-0005-0000-0000-0000FB5D0000}"/>
    <cellStyle name="Total 18 2 6" xfId="24057" xr:uid="{00000000-0005-0000-0000-0000FC5D0000}"/>
    <cellStyle name="Total 18 2 7" xfId="24058" xr:uid="{00000000-0005-0000-0000-0000FD5D0000}"/>
    <cellStyle name="Total 18 2 8" xfId="24059" xr:uid="{00000000-0005-0000-0000-0000FE5D0000}"/>
    <cellStyle name="Total 18 2 9" xfId="24060" xr:uid="{00000000-0005-0000-0000-0000FF5D0000}"/>
    <cellStyle name="Total 18 3" xfId="24061" xr:uid="{00000000-0005-0000-0000-0000005E0000}"/>
    <cellStyle name="Total 18 3 2" xfId="24062" xr:uid="{00000000-0005-0000-0000-0000015E0000}"/>
    <cellStyle name="Total 18 3 2 2" xfId="24063" xr:uid="{00000000-0005-0000-0000-0000025E0000}"/>
    <cellStyle name="Total 18 3 3" xfId="24064" xr:uid="{00000000-0005-0000-0000-0000035E0000}"/>
    <cellStyle name="Total 18 4" xfId="24065" xr:uid="{00000000-0005-0000-0000-0000045E0000}"/>
    <cellStyle name="Total 18 4 2" xfId="24066" xr:uid="{00000000-0005-0000-0000-0000055E0000}"/>
    <cellStyle name="Total 18 5" xfId="24067" xr:uid="{00000000-0005-0000-0000-0000065E0000}"/>
    <cellStyle name="Total 18 6" xfId="24068" xr:uid="{00000000-0005-0000-0000-0000075E0000}"/>
    <cellStyle name="Total 18 7" xfId="24069" xr:uid="{00000000-0005-0000-0000-0000085E0000}"/>
    <cellStyle name="Total 18 8" xfId="24070" xr:uid="{00000000-0005-0000-0000-0000095E0000}"/>
    <cellStyle name="Total 18 9" xfId="24071" xr:uid="{00000000-0005-0000-0000-00000A5E0000}"/>
    <cellStyle name="Total 18_wimax" xfId="24072" xr:uid="{00000000-0005-0000-0000-00000B5E0000}"/>
    <cellStyle name="Total 19" xfId="24073" xr:uid="{00000000-0005-0000-0000-00000C5E0000}"/>
    <cellStyle name="Total 19 10" xfId="24074" xr:uid="{00000000-0005-0000-0000-00000D5E0000}"/>
    <cellStyle name="Total 19 11" xfId="24075" xr:uid="{00000000-0005-0000-0000-00000E5E0000}"/>
    <cellStyle name="Total 19 12" xfId="24076" xr:uid="{00000000-0005-0000-0000-00000F5E0000}"/>
    <cellStyle name="Total 19 13" xfId="24077" xr:uid="{00000000-0005-0000-0000-0000105E0000}"/>
    <cellStyle name="Total 19 2" xfId="24078" xr:uid="{00000000-0005-0000-0000-0000115E0000}"/>
    <cellStyle name="Total 19 2 10" xfId="24079" xr:uid="{00000000-0005-0000-0000-0000125E0000}"/>
    <cellStyle name="Total 19 2 11" xfId="24080" xr:uid="{00000000-0005-0000-0000-0000135E0000}"/>
    <cellStyle name="Total 19 2 2" xfId="24081" xr:uid="{00000000-0005-0000-0000-0000145E0000}"/>
    <cellStyle name="Total 19 2 2 2" xfId="24082" xr:uid="{00000000-0005-0000-0000-0000155E0000}"/>
    <cellStyle name="Total 19 2 3" xfId="24083" xr:uid="{00000000-0005-0000-0000-0000165E0000}"/>
    <cellStyle name="Total 19 2 4" xfId="24084" xr:uid="{00000000-0005-0000-0000-0000175E0000}"/>
    <cellStyle name="Total 19 2 5" xfId="24085" xr:uid="{00000000-0005-0000-0000-0000185E0000}"/>
    <cellStyle name="Total 19 2 6" xfId="24086" xr:uid="{00000000-0005-0000-0000-0000195E0000}"/>
    <cellStyle name="Total 19 2 7" xfId="24087" xr:uid="{00000000-0005-0000-0000-00001A5E0000}"/>
    <cellStyle name="Total 19 2 8" xfId="24088" xr:uid="{00000000-0005-0000-0000-00001B5E0000}"/>
    <cellStyle name="Total 19 2 9" xfId="24089" xr:uid="{00000000-0005-0000-0000-00001C5E0000}"/>
    <cellStyle name="Total 19 3" xfId="24090" xr:uid="{00000000-0005-0000-0000-00001D5E0000}"/>
    <cellStyle name="Total 19 3 2" xfId="24091" xr:uid="{00000000-0005-0000-0000-00001E5E0000}"/>
    <cellStyle name="Total 19 3 2 2" xfId="24092" xr:uid="{00000000-0005-0000-0000-00001F5E0000}"/>
    <cellStyle name="Total 19 3 3" xfId="24093" xr:uid="{00000000-0005-0000-0000-0000205E0000}"/>
    <cellStyle name="Total 19 4" xfId="24094" xr:uid="{00000000-0005-0000-0000-0000215E0000}"/>
    <cellStyle name="Total 19 4 2" xfId="24095" xr:uid="{00000000-0005-0000-0000-0000225E0000}"/>
    <cellStyle name="Total 19 5" xfId="24096" xr:uid="{00000000-0005-0000-0000-0000235E0000}"/>
    <cellStyle name="Total 19 6" xfId="24097" xr:uid="{00000000-0005-0000-0000-0000245E0000}"/>
    <cellStyle name="Total 19 7" xfId="24098" xr:uid="{00000000-0005-0000-0000-0000255E0000}"/>
    <cellStyle name="Total 19 8" xfId="24099" xr:uid="{00000000-0005-0000-0000-0000265E0000}"/>
    <cellStyle name="Total 19 9" xfId="24100" xr:uid="{00000000-0005-0000-0000-0000275E0000}"/>
    <cellStyle name="Total 19_wimax" xfId="24101" xr:uid="{00000000-0005-0000-0000-0000285E0000}"/>
    <cellStyle name="Total 2" xfId="24102" xr:uid="{00000000-0005-0000-0000-0000295E0000}"/>
    <cellStyle name="Total 2 10" xfId="24103" xr:uid="{00000000-0005-0000-0000-00002A5E0000}"/>
    <cellStyle name="Total 2 10 2" xfId="24104" xr:uid="{00000000-0005-0000-0000-00002B5E0000}"/>
    <cellStyle name="Total 2 10 2 2" xfId="24105" xr:uid="{00000000-0005-0000-0000-00002C5E0000}"/>
    <cellStyle name="Total 2 10 3" xfId="24106" xr:uid="{00000000-0005-0000-0000-00002D5E0000}"/>
    <cellStyle name="Total 2 11" xfId="24107" xr:uid="{00000000-0005-0000-0000-00002E5E0000}"/>
    <cellStyle name="Total 2 11 2" xfId="24108" xr:uid="{00000000-0005-0000-0000-00002F5E0000}"/>
    <cellStyle name="Total 2 11 2 2" xfId="24109" xr:uid="{00000000-0005-0000-0000-0000305E0000}"/>
    <cellStyle name="Total 2 11 3" xfId="24110" xr:uid="{00000000-0005-0000-0000-0000315E0000}"/>
    <cellStyle name="Total 2 12" xfId="24111" xr:uid="{00000000-0005-0000-0000-0000325E0000}"/>
    <cellStyle name="Total 2 12 2" xfId="24112" xr:uid="{00000000-0005-0000-0000-0000335E0000}"/>
    <cellStyle name="Total 2 12 2 2" xfId="24113" xr:uid="{00000000-0005-0000-0000-0000345E0000}"/>
    <cellStyle name="Total 2 12 3" xfId="24114" xr:uid="{00000000-0005-0000-0000-0000355E0000}"/>
    <cellStyle name="Total 2 13" xfId="24115" xr:uid="{00000000-0005-0000-0000-0000365E0000}"/>
    <cellStyle name="Total 2 13 2" xfId="24116" xr:uid="{00000000-0005-0000-0000-0000375E0000}"/>
    <cellStyle name="Total 2 13 2 2" xfId="24117" xr:uid="{00000000-0005-0000-0000-0000385E0000}"/>
    <cellStyle name="Total 2 13 3" xfId="24118" xr:uid="{00000000-0005-0000-0000-0000395E0000}"/>
    <cellStyle name="Total 2 14" xfId="24119" xr:uid="{00000000-0005-0000-0000-00003A5E0000}"/>
    <cellStyle name="Total 2 14 2" xfId="24120" xr:uid="{00000000-0005-0000-0000-00003B5E0000}"/>
    <cellStyle name="Total 2 14 2 2" xfId="24121" xr:uid="{00000000-0005-0000-0000-00003C5E0000}"/>
    <cellStyle name="Total 2 14 3" xfId="24122" xr:uid="{00000000-0005-0000-0000-00003D5E0000}"/>
    <cellStyle name="Total 2 15" xfId="24123" xr:uid="{00000000-0005-0000-0000-00003E5E0000}"/>
    <cellStyle name="Total 2 15 2" xfId="24124" xr:uid="{00000000-0005-0000-0000-00003F5E0000}"/>
    <cellStyle name="Total 2 15 2 2" xfId="24125" xr:uid="{00000000-0005-0000-0000-0000405E0000}"/>
    <cellStyle name="Total 2 15 3" xfId="24126" xr:uid="{00000000-0005-0000-0000-0000415E0000}"/>
    <cellStyle name="Total 2 16" xfId="24127" xr:uid="{00000000-0005-0000-0000-0000425E0000}"/>
    <cellStyle name="Total 2 16 2" xfId="24128" xr:uid="{00000000-0005-0000-0000-0000435E0000}"/>
    <cellStyle name="Total 2 16 2 2" xfId="24129" xr:uid="{00000000-0005-0000-0000-0000445E0000}"/>
    <cellStyle name="Total 2 16 3" xfId="24130" xr:uid="{00000000-0005-0000-0000-0000455E0000}"/>
    <cellStyle name="Total 2 17" xfId="24131" xr:uid="{00000000-0005-0000-0000-0000465E0000}"/>
    <cellStyle name="Total 2 17 2" xfId="24132" xr:uid="{00000000-0005-0000-0000-0000475E0000}"/>
    <cellStyle name="Total 2 17 2 2" xfId="24133" xr:uid="{00000000-0005-0000-0000-0000485E0000}"/>
    <cellStyle name="Total 2 17 3" xfId="24134" xr:uid="{00000000-0005-0000-0000-0000495E0000}"/>
    <cellStyle name="Total 2 18" xfId="24135" xr:uid="{00000000-0005-0000-0000-00004A5E0000}"/>
    <cellStyle name="Total 2 18 2" xfId="24136" xr:uid="{00000000-0005-0000-0000-00004B5E0000}"/>
    <cellStyle name="Total 2 18 2 2" xfId="24137" xr:uid="{00000000-0005-0000-0000-00004C5E0000}"/>
    <cellStyle name="Total 2 18 3" xfId="24138" xr:uid="{00000000-0005-0000-0000-00004D5E0000}"/>
    <cellStyle name="Total 2 19" xfId="24139" xr:uid="{00000000-0005-0000-0000-00004E5E0000}"/>
    <cellStyle name="Total 2 19 2" xfId="24140" xr:uid="{00000000-0005-0000-0000-00004F5E0000}"/>
    <cellStyle name="Total 2 19 2 2" xfId="24141" xr:uid="{00000000-0005-0000-0000-0000505E0000}"/>
    <cellStyle name="Total 2 19 3" xfId="24142" xr:uid="{00000000-0005-0000-0000-0000515E0000}"/>
    <cellStyle name="Total 2 2" xfId="24143" xr:uid="{00000000-0005-0000-0000-0000525E0000}"/>
    <cellStyle name="Total 2 2 10" xfId="24144" xr:uid="{00000000-0005-0000-0000-0000535E0000}"/>
    <cellStyle name="Total 2 2 10 2" xfId="24145" xr:uid="{00000000-0005-0000-0000-0000545E0000}"/>
    <cellStyle name="Total 2 2 10 2 2" xfId="24146" xr:uid="{00000000-0005-0000-0000-0000555E0000}"/>
    <cellStyle name="Total 2 2 10 3" xfId="24147" xr:uid="{00000000-0005-0000-0000-0000565E0000}"/>
    <cellStyle name="Total 2 2 11" xfId="24148" xr:uid="{00000000-0005-0000-0000-0000575E0000}"/>
    <cellStyle name="Total 2 2 11 2" xfId="24149" xr:uid="{00000000-0005-0000-0000-0000585E0000}"/>
    <cellStyle name="Total 2 2 11 2 2" xfId="24150" xr:uid="{00000000-0005-0000-0000-0000595E0000}"/>
    <cellStyle name="Total 2 2 11 3" xfId="24151" xr:uid="{00000000-0005-0000-0000-00005A5E0000}"/>
    <cellStyle name="Total 2 2 12" xfId="24152" xr:uid="{00000000-0005-0000-0000-00005B5E0000}"/>
    <cellStyle name="Total 2 2 12 2" xfId="24153" xr:uid="{00000000-0005-0000-0000-00005C5E0000}"/>
    <cellStyle name="Total 2 2 12 2 2" xfId="24154" xr:uid="{00000000-0005-0000-0000-00005D5E0000}"/>
    <cellStyle name="Total 2 2 12 3" xfId="24155" xr:uid="{00000000-0005-0000-0000-00005E5E0000}"/>
    <cellStyle name="Total 2 2 13" xfId="24156" xr:uid="{00000000-0005-0000-0000-00005F5E0000}"/>
    <cellStyle name="Total 2 2 13 2" xfId="24157" xr:uid="{00000000-0005-0000-0000-0000605E0000}"/>
    <cellStyle name="Total 2 2 13 2 2" xfId="24158" xr:uid="{00000000-0005-0000-0000-0000615E0000}"/>
    <cellStyle name="Total 2 2 13 3" xfId="24159" xr:uid="{00000000-0005-0000-0000-0000625E0000}"/>
    <cellStyle name="Total 2 2 14" xfId="24160" xr:uid="{00000000-0005-0000-0000-0000635E0000}"/>
    <cellStyle name="Total 2 2 14 2" xfId="24161" xr:uid="{00000000-0005-0000-0000-0000645E0000}"/>
    <cellStyle name="Total 2 2 15" xfId="24162" xr:uid="{00000000-0005-0000-0000-0000655E0000}"/>
    <cellStyle name="Total 2 2 2" xfId="24163" xr:uid="{00000000-0005-0000-0000-0000665E0000}"/>
    <cellStyle name="Total 2 2 2 2" xfId="24164" xr:uid="{00000000-0005-0000-0000-0000675E0000}"/>
    <cellStyle name="Total 2 2 2 2 2" xfId="24165" xr:uid="{00000000-0005-0000-0000-0000685E0000}"/>
    <cellStyle name="Total 2 2 2 3" xfId="24166" xr:uid="{00000000-0005-0000-0000-0000695E0000}"/>
    <cellStyle name="Total 2 2 3" xfId="24167" xr:uid="{00000000-0005-0000-0000-00006A5E0000}"/>
    <cellStyle name="Total 2 2 3 2" xfId="24168" xr:uid="{00000000-0005-0000-0000-00006B5E0000}"/>
    <cellStyle name="Total 2 2 3 2 2" xfId="24169" xr:uid="{00000000-0005-0000-0000-00006C5E0000}"/>
    <cellStyle name="Total 2 2 3 3" xfId="24170" xr:uid="{00000000-0005-0000-0000-00006D5E0000}"/>
    <cellStyle name="Total 2 2 4" xfId="24171" xr:uid="{00000000-0005-0000-0000-00006E5E0000}"/>
    <cellStyle name="Total 2 2 4 2" xfId="24172" xr:uid="{00000000-0005-0000-0000-00006F5E0000}"/>
    <cellStyle name="Total 2 2 4 2 2" xfId="24173" xr:uid="{00000000-0005-0000-0000-0000705E0000}"/>
    <cellStyle name="Total 2 2 4 3" xfId="24174" xr:uid="{00000000-0005-0000-0000-0000715E0000}"/>
    <cellStyle name="Total 2 2 5" xfId="24175" xr:uid="{00000000-0005-0000-0000-0000725E0000}"/>
    <cellStyle name="Total 2 2 5 2" xfId="24176" xr:uid="{00000000-0005-0000-0000-0000735E0000}"/>
    <cellStyle name="Total 2 2 5 2 2" xfId="24177" xr:uid="{00000000-0005-0000-0000-0000745E0000}"/>
    <cellStyle name="Total 2 2 5 3" xfId="24178" xr:uid="{00000000-0005-0000-0000-0000755E0000}"/>
    <cellStyle name="Total 2 2 6" xfId="24179" xr:uid="{00000000-0005-0000-0000-0000765E0000}"/>
    <cellStyle name="Total 2 2 6 2" xfId="24180" xr:uid="{00000000-0005-0000-0000-0000775E0000}"/>
    <cellStyle name="Total 2 2 6 2 2" xfId="24181" xr:uid="{00000000-0005-0000-0000-0000785E0000}"/>
    <cellStyle name="Total 2 2 6 3" xfId="24182" xr:uid="{00000000-0005-0000-0000-0000795E0000}"/>
    <cellStyle name="Total 2 2 7" xfId="24183" xr:uid="{00000000-0005-0000-0000-00007A5E0000}"/>
    <cellStyle name="Total 2 2 7 2" xfId="24184" xr:uid="{00000000-0005-0000-0000-00007B5E0000}"/>
    <cellStyle name="Total 2 2 7 2 2" xfId="24185" xr:uid="{00000000-0005-0000-0000-00007C5E0000}"/>
    <cellStyle name="Total 2 2 7 3" xfId="24186" xr:uid="{00000000-0005-0000-0000-00007D5E0000}"/>
    <cellStyle name="Total 2 2 8" xfId="24187" xr:uid="{00000000-0005-0000-0000-00007E5E0000}"/>
    <cellStyle name="Total 2 2 8 2" xfId="24188" xr:uid="{00000000-0005-0000-0000-00007F5E0000}"/>
    <cellStyle name="Total 2 2 8 2 2" xfId="24189" xr:uid="{00000000-0005-0000-0000-0000805E0000}"/>
    <cellStyle name="Total 2 2 8 3" xfId="24190" xr:uid="{00000000-0005-0000-0000-0000815E0000}"/>
    <cellStyle name="Total 2 2 9" xfId="24191" xr:uid="{00000000-0005-0000-0000-0000825E0000}"/>
    <cellStyle name="Total 2 2 9 2" xfId="24192" xr:uid="{00000000-0005-0000-0000-0000835E0000}"/>
    <cellStyle name="Total 2 2 9 2 2" xfId="24193" xr:uid="{00000000-0005-0000-0000-0000845E0000}"/>
    <cellStyle name="Total 2 2 9 3" xfId="24194" xr:uid="{00000000-0005-0000-0000-0000855E0000}"/>
    <cellStyle name="Total 2 2_wimax" xfId="24195" xr:uid="{00000000-0005-0000-0000-0000865E0000}"/>
    <cellStyle name="Total 2 20" xfId="24196" xr:uid="{00000000-0005-0000-0000-0000875E0000}"/>
    <cellStyle name="Total 2 20 2" xfId="24197" xr:uid="{00000000-0005-0000-0000-0000885E0000}"/>
    <cellStyle name="Total 2 20 2 2" xfId="24198" xr:uid="{00000000-0005-0000-0000-0000895E0000}"/>
    <cellStyle name="Total 2 20 3" xfId="24199" xr:uid="{00000000-0005-0000-0000-00008A5E0000}"/>
    <cellStyle name="Total 2 21" xfId="24200" xr:uid="{00000000-0005-0000-0000-00008B5E0000}"/>
    <cellStyle name="Total 2 21 2" xfId="24201" xr:uid="{00000000-0005-0000-0000-00008C5E0000}"/>
    <cellStyle name="Total 2 21 2 2" xfId="24202" xr:uid="{00000000-0005-0000-0000-00008D5E0000}"/>
    <cellStyle name="Total 2 21 3" xfId="24203" xr:uid="{00000000-0005-0000-0000-00008E5E0000}"/>
    <cellStyle name="Total 2 22" xfId="24204" xr:uid="{00000000-0005-0000-0000-00008F5E0000}"/>
    <cellStyle name="Total 2 22 2" xfId="24205" xr:uid="{00000000-0005-0000-0000-0000905E0000}"/>
    <cellStyle name="Total 2 22 2 2" xfId="24206" xr:uid="{00000000-0005-0000-0000-0000915E0000}"/>
    <cellStyle name="Total 2 22 3" xfId="24207" xr:uid="{00000000-0005-0000-0000-0000925E0000}"/>
    <cellStyle name="Total 2 23" xfId="24208" xr:uid="{00000000-0005-0000-0000-0000935E0000}"/>
    <cellStyle name="Total 2 23 2" xfId="24209" xr:uid="{00000000-0005-0000-0000-0000945E0000}"/>
    <cellStyle name="Total 2 23 2 2" xfId="24210" xr:uid="{00000000-0005-0000-0000-0000955E0000}"/>
    <cellStyle name="Total 2 23 3" xfId="24211" xr:uid="{00000000-0005-0000-0000-0000965E0000}"/>
    <cellStyle name="Total 2 24" xfId="24212" xr:uid="{00000000-0005-0000-0000-0000975E0000}"/>
    <cellStyle name="Total 2 24 2" xfId="24213" xr:uid="{00000000-0005-0000-0000-0000985E0000}"/>
    <cellStyle name="Total 2 24 2 2" xfId="24214" xr:uid="{00000000-0005-0000-0000-0000995E0000}"/>
    <cellStyle name="Total 2 24 3" xfId="24215" xr:uid="{00000000-0005-0000-0000-00009A5E0000}"/>
    <cellStyle name="Total 2 25" xfId="24216" xr:uid="{00000000-0005-0000-0000-00009B5E0000}"/>
    <cellStyle name="Total 2 25 2" xfId="24217" xr:uid="{00000000-0005-0000-0000-00009C5E0000}"/>
    <cellStyle name="Total 2 25 2 2" xfId="24218" xr:uid="{00000000-0005-0000-0000-00009D5E0000}"/>
    <cellStyle name="Total 2 25 3" xfId="24219" xr:uid="{00000000-0005-0000-0000-00009E5E0000}"/>
    <cellStyle name="Total 2 26" xfId="24220" xr:uid="{00000000-0005-0000-0000-00009F5E0000}"/>
    <cellStyle name="Total 2 26 2" xfId="24221" xr:uid="{00000000-0005-0000-0000-0000A05E0000}"/>
    <cellStyle name="Total 2 26 2 2" xfId="24222" xr:uid="{00000000-0005-0000-0000-0000A15E0000}"/>
    <cellStyle name="Total 2 26 3" xfId="24223" xr:uid="{00000000-0005-0000-0000-0000A25E0000}"/>
    <cellStyle name="Total 2 27" xfId="24224" xr:uid="{00000000-0005-0000-0000-0000A35E0000}"/>
    <cellStyle name="Total 2 27 2" xfId="24225" xr:uid="{00000000-0005-0000-0000-0000A45E0000}"/>
    <cellStyle name="Total 2 27 2 2" xfId="24226" xr:uid="{00000000-0005-0000-0000-0000A55E0000}"/>
    <cellStyle name="Total 2 27 3" xfId="24227" xr:uid="{00000000-0005-0000-0000-0000A65E0000}"/>
    <cellStyle name="Total 2 28" xfId="24228" xr:uid="{00000000-0005-0000-0000-0000A75E0000}"/>
    <cellStyle name="Total 2 28 2" xfId="24229" xr:uid="{00000000-0005-0000-0000-0000A85E0000}"/>
    <cellStyle name="Total 2 28 2 2" xfId="24230" xr:uid="{00000000-0005-0000-0000-0000A95E0000}"/>
    <cellStyle name="Total 2 28 3" xfId="24231" xr:uid="{00000000-0005-0000-0000-0000AA5E0000}"/>
    <cellStyle name="Total 2 29" xfId="24232" xr:uid="{00000000-0005-0000-0000-0000AB5E0000}"/>
    <cellStyle name="Total 2 29 2" xfId="24233" xr:uid="{00000000-0005-0000-0000-0000AC5E0000}"/>
    <cellStyle name="Total 2 29 2 2" xfId="24234" xr:uid="{00000000-0005-0000-0000-0000AD5E0000}"/>
    <cellStyle name="Total 2 29 3" xfId="24235" xr:uid="{00000000-0005-0000-0000-0000AE5E0000}"/>
    <cellStyle name="Total 2 3" xfId="24236" xr:uid="{00000000-0005-0000-0000-0000AF5E0000}"/>
    <cellStyle name="Total 2 3 2" xfId="24237" xr:uid="{00000000-0005-0000-0000-0000B05E0000}"/>
    <cellStyle name="Total 2 3 2 2" xfId="24238" xr:uid="{00000000-0005-0000-0000-0000B15E0000}"/>
    <cellStyle name="Total 2 3 3" xfId="24239" xr:uid="{00000000-0005-0000-0000-0000B25E0000}"/>
    <cellStyle name="Total 2 3 3 2" xfId="24240" xr:uid="{00000000-0005-0000-0000-0000B35E0000}"/>
    <cellStyle name="Total 2 3 4" xfId="24241" xr:uid="{00000000-0005-0000-0000-0000B45E0000}"/>
    <cellStyle name="Total 2 3 4 2" xfId="24242" xr:uid="{00000000-0005-0000-0000-0000B55E0000}"/>
    <cellStyle name="Total 2 3 5" xfId="24243" xr:uid="{00000000-0005-0000-0000-0000B65E0000}"/>
    <cellStyle name="Total 2 30" xfId="24244" xr:uid="{00000000-0005-0000-0000-0000B75E0000}"/>
    <cellStyle name="Total 2 30 2" xfId="24245" xr:uid="{00000000-0005-0000-0000-0000B85E0000}"/>
    <cellStyle name="Total 2 30 2 2" xfId="24246" xr:uid="{00000000-0005-0000-0000-0000B95E0000}"/>
    <cellStyle name="Total 2 30 3" xfId="24247" xr:uid="{00000000-0005-0000-0000-0000BA5E0000}"/>
    <cellStyle name="Total 2 31" xfId="24248" xr:uid="{00000000-0005-0000-0000-0000BB5E0000}"/>
    <cellStyle name="Total 2 31 2" xfId="24249" xr:uid="{00000000-0005-0000-0000-0000BC5E0000}"/>
    <cellStyle name="Total 2 31 2 2" xfId="24250" xr:uid="{00000000-0005-0000-0000-0000BD5E0000}"/>
    <cellStyle name="Total 2 31 3" xfId="24251" xr:uid="{00000000-0005-0000-0000-0000BE5E0000}"/>
    <cellStyle name="Total 2 32" xfId="24252" xr:uid="{00000000-0005-0000-0000-0000BF5E0000}"/>
    <cellStyle name="Total 2 32 2" xfId="24253" xr:uid="{00000000-0005-0000-0000-0000C05E0000}"/>
    <cellStyle name="Total 2 33" xfId="24254" xr:uid="{00000000-0005-0000-0000-0000C15E0000}"/>
    <cellStyle name="Total 2 34" xfId="24255" xr:uid="{00000000-0005-0000-0000-0000C25E0000}"/>
    <cellStyle name="Total 2 35" xfId="24256" xr:uid="{00000000-0005-0000-0000-0000C35E0000}"/>
    <cellStyle name="Total 2 36" xfId="24257" xr:uid="{00000000-0005-0000-0000-0000C45E0000}"/>
    <cellStyle name="Total 2 37" xfId="24258" xr:uid="{00000000-0005-0000-0000-0000C55E0000}"/>
    <cellStyle name="Total 2 38" xfId="24259" xr:uid="{00000000-0005-0000-0000-0000C65E0000}"/>
    <cellStyle name="Total 2 39" xfId="24260" xr:uid="{00000000-0005-0000-0000-0000C75E0000}"/>
    <cellStyle name="Total 2 4" xfId="24261" xr:uid="{00000000-0005-0000-0000-0000C85E0000}"/>
    <cellStyle name="Total 2 4 2" xfId="24262" xr:uid="{00000000-0005-0000-0000-0000C95E0000}"/>
    <cellStyle name="Total 2 4 2 2" xfId="24263" xr:uid="{00000000-0005-0000-0000-0000CA5E0000}"/>
    <cellStyle name="Total 2 4 3" xfId="24264" xr:uid="{00000000-0005-0000-0000-0000CB5E0000}"/>
    <cellStyle name="Total 2 4 3 2" xfId="24265" xr:uid="{00000000-0005-0000-0000-0000CC5E0000}"/>
    <cellStyle name="Total 2 4 4" xfId="24266" xr:uid="{00000000-0005-0000-0000-0000CD5E0000}"/>
    <cellStyle name="Total 2 4 4 2" xfId="24267" xr:uid="{00000000-0005-0000-0000-0000CE5E0000}"/>
    <cellStyle name="Total 2 4 5" xfId="24268" xr:uid="{00000000-0005-0000-0000-0000CF5E0000}"/>
    <cellStyle name="Total 2 40" xfId="24269" xr:uid="{00000000-0005-0000-0000-0000D05E0000}"/>
    <cellStyle name="Total 2 41" xfId="24270" xr:uid="{00000000-0005-0000-0000-0000D15E0000}"/>
    <cellStyle name="Total 2 42" xfId="24271" xr:uid="{00000000-0005-0000-0000-0000D25E0000}"/>
    <cellStyle name="Total 2 43" xfId="24272" xr:uid="{00000000-0005-0000-0000-0000D35E0000}"/>
    <cellStyle name="Total 2 5" xfId="24273" xr:uid="{00000000-0005-0000-0000-0000D45E0000}"/>
    <cellStyle name="Total 2 5 2" xfId="24274" xr:uid="{00000000-0005-0000-0000-0000D55E0000}"/>
    <cellStyle name="Total 2 5 2 2" xfId="24275" xr:uid="{00000000-0005-0000-0000-0000D65E0000}"/>
    <cellStyle name="Total 2 5 3" xfId="24276" xr:uid="{00000000-0005-0000-0000-0000D75E0000}"/>
    <cellStyle name="Total 2 5 3 2" xfId="24277" xr:uid="{00000000-0005-0000-0000-0000D85E0000}"/>
    <cellStyle name="Total 2 5 4" xfId="24278" xr:uid="{00000000-0005-0000-0000-0000D95E0000}"/>
    <cellStyle name="Total 2 5 4 2" xfId="24279" xr:uid="{00000000-0005-0000-0000-0000DA5E0000}"/>
    <cellStyle name="Total 2 5 5" xfId="24280" xr:uid="{00000000-0005-0000-0000-0000DB5E0000}"/>
    <cellStyle name="Total 2 6" xfId="24281" xr:uid="{00000000-0005-0000-0000-0000DC5E0000}"/>
    <cellStyle name="Total 2 6 10" xfId="24282" xr:uid="{00000000-0005-0000-0000-0000DD5E0000}"/>
    <cellStyle name="Total 2 6 11" xfId="24283" xr:uid="{00000000-0005-0000-0000-0000DE5E0000}"/>
    <cellStyle name="Total 2 6 2" xfId="24284" xr:uid="{00000000-0005-0000-0000-0000DF5E0000}"/>
    <cellStyle name="Total 2 6 2 2" xfId="24285" xr:uid="{00000000-0005-0000-0000-0000E05E0000}"/>
    <cellStyle name="Total 2 6 3" xfId="24286" xr:uid="{00000000-0005-0000-0000-0000E15E0000}"/>
    <cellStyle name="Total 2 6 4" xfId="24287" xr:uid="{00000000-0005-0000-0000-0000E25E0000}"/>
    <cellStyle name="Total 2 6 5" xfId="24288" xr:uid="{00000000-0005-0000-0000-0000E35E0000}"/>
    <cellStyle name="Total 2 6 6" xfId="24289" xr:uid="{00000000-0005-0000-0000-0000E45E0000}"/>
    <cellStyle name="Total 2 6 7" xfId="24290" xr:uid="{00000000-0005-0000-0000-0000E55E0000}"/>
    <cellStyle name="Total 2 6 8" xfId="24291" xr:uid="{00000000-0005-0000-0000-0000E65E0000}"/>
    <cellStyle name="Total 2 6 9" xfId="24292" xr:uid="{00000000-0005-0000-0000-0000E75E0000}"/>
    <cellStyle name="Total 2 7" xfId="24293" xr:uid="{00000000-0005-0000-0000-0000E85E0000}"/>
    <cellStyle name="Total 2 7 2" xfId="24294" xr:uid="{00000000-0005-0000-0000-0000E95E0000}"/>
    <cellStyle name="Total 2 7 2 2" xfId="24295" xr:uid="{00000000-0005-0000-0000-0000EA5E0000}"/>
    <cellStyle name="Total 2 7 3" xfId="24296" xr:uid="{00000000-0005-0000-0000-0000EB5E0000}"/>
    <cellStyle name="Total 2 8" xfId="24297" xr:uid="{00000000-0005-0000-0000-0000EC5E0000}"/>
    <cellStyle name="Total 2 8 2" xfId="24298" xr:uid="{00000000-0005-0000-0000-0000ED5E0000}"/>
    <cellStyle name="Total 2 8 2 2" xfId="24299" xr:uid="{00000000-0005-0000-0000-0000EE5E0000}"/>
    <cellStyle name="Total 2 8 3" xfId="24300" xr:uid="{00000000-0005-0000-0000-0000EF5E0000}"/>
    <cellStyle name="Total 2 9" xfId="24301" xr:uid="{00000000-0005-0000-0000-0000F05E0000}"/>
    <cellStyle name="Total 2 9 2" xfId="24302" xr:uid="{00000000-0005-0000-0000-0000F15E0000}"/>
    <cellStyle name="Total 2 9 2 2" xfId="24303" xr:uid="{00000000-0005-0000-0000-0000F25E0000}"/>
    <cellStyle name="Total 2 9 3" xfId="24304" xr:uid="{00000000-0005-0000-0000-0000F35E0000}"/>
    <cellStyle name="Total 2_（数通提交）MTN Group - 2010 Supplier Price Book Format" xfId="24305" xr:uid="{00000000-0005-0000-0000-0000F45E0000}"/>
    <cellStyle name="Total 20" xfId="24306" xr:uid="{00000000-0005-0000-0000-0000F55E0000}"/>
    <cellStyle name="Total 20 2" xfId="24307" xr:uid="{00000000-0005-0000-0000-0000F65E0000}"/>
    <cellStyle name="Total 20 2 2" xfId="24308" xr:uid="{00000000-0005-0000-0000-0000F75E0000}"/>
    <cellStyle name="Total 20 3" xfId="24309" xr:uid="{00000000-0005-0000-0000-0000F85E0000}"/>
    <cellStyle name="Total 21" xfId="24310" xr:uid="{00000000-0005-0000-0000-0000F95E0000}"/>
    <cellStyle name="Total 21 2" xfId="24311" xr:uid="{00000000-0005-0000-0000-0000FA5E0000}"/>
    <cellStyle name="Total 21 2 2" xfId="24312" xr:uid="{00000000-0005-0000-0000-0000FB5E0000}"/>
    <cellStyle name="Total 21 3" xfId="24313" xr:uid="{00000000-0005-0000-0000-0000FC5E0000}"/>
    <cellStyle name="Total 22" xfId="24314" xr:uid="{00000000-0005-0000-0000-0000FD5E0000}"/>
    <cellStyle name="Total 22 2" xfId="24315" xr:uid="{00000000-0005-0000-0000-0000FE5E0000}"/>
    <cellStyle name="Total 22 2 2" xfId="24316" xr:uid="{00000000-0005-0000-0000-0000FF5E0000}"/>
    <cellStyle name="Total 22 3" xfId="24317" xr:uid="{00000000-0005-0000-0000-0000005F0000}"/>
    <cellStyle name="Total 23" xfId="24318" xr:uid="{00000000-0005-0000-0000-0000015F0000}"/>
    <cellStyle name="Total 23 2" xfId="24319" xr:uid="{00000000-0005-0000-0000-0000025F0000}"/>
    <cellStyle name="Total 23 2 2" xfId="24320" xr:uid="{00000000-0005-0000-0000-0000035F0000}"/>
    <cellStyle name="Total 23 3" xfId="24321" xr:uid="{00000000-0005-0000-0000-0000045F0000}"/>
    <cellStyle name="Total 24" xfId="24322" xr:uid="{00000000-0005-0000-0000-0000055F0000}"/>
    <cellStyle name="Total 24 2" xfId="24323" xr:uid="{00000000-0005-0000-0000-0000065F0000}"/>
    <cellStyle name="Total 24 2 2" xfId="24324" xr:uid="{00000000-0005-0000-0000-0000075F0000}"/>
    <cellStyle name="Total 24 3" xfId="24325" xr:uid="{00000000-0005-0000-0000-0000085F0000}"/>
    <cellStyle name="Total 25" xfId="24326" xr:uid="{00000000-0005-0000-0000-0000095F0000}"/>
    <cellStyle name="Total 25 2" xfId="24327" xr:uid="{00000000-0005-0000-0000-00000A5F0000}"/>
    <cellStyle name="Total 25 2 2" xfId="24328" xr:uid="{00000000-0005-0000-0000-00000B5F0000}"/>
    <cellStyle name="Total 25 3" xfId="24329" xr:uid="{00000000-0005-0000-0000-00000C5F0000}"/>
    <cellStyle name="Total 26" xfId="24330" xr:uid="{00000000-0005-0000-0000-00000D5F0000}"/>
    <cellStyle name="Total 26 2" xfId="24331" xr:uid="{00000000-0005-0000-0000-00000E5F0000}"/>
    <cellStyle name="Total 26 2 2" xfId="24332" xr:uid="{00000000-0005-0000-0000-00000F5F0000}"/>
    <cellStyle name="Total 26 3" xfId="24333" xr:uid="{00000000-0005-0000-0000-0000105F0000}"/>
    <cellStyle name="Total 27" xfId="24334" xr:uid="{00000000-0005-0000-0000-0000115F0000}"/>
    <cellStyle name="Total 27 2" xfId="24335" xr:uid="{00000000-0005-0000-0000-0000125F0000}"/>
    <cellStyle name="Total 27 2 2" xfId="24336" xr:uid="{00000000-0005-0000-0000-0000135F0000}"/>
    <cellStyle name="Total 27 3" xfId="24337" xr:uid="{00000000-0005-0000-0000-0000145F0000}"/>
    <cellStyle name="Total 28" xfId="24338" xr:uid="{00000000-0005-0000-0000-0000155F0000}"/>
    <cellStyle name="Total 28 2" xfId="24339" xr:uid="{00000000-0005-0000-0000-0000165F0000}"/>
    <cellStyle name="Total 28 2 2" xfId="24340" xr:uid="{00000000-0005-0000-0000-0000175F0000}"/>
    <cellStyle name="Total 28 3" xfId="24341" xr:uid="{00000000-0005-0000-0000-0000185F0000}"/>
    <cellStyle name="Total 29" xfId="24342" xr:uid="{00000000-0005-0000-0000-0000195F0000}"/>
    <cellStyle name="Total 29 2" xfId="24343" xr:uid="{00000000-0005-0000-0000-00001A5F0000}"/>
    <cellStyle name="Total 29 2 2" xfId="24344" xr:uid="{00000000-0005-0000-0000-00001B5F0000}"/>
    <cellStyle name="Total 29 3" xfId="24345" xr:uid="{00000000-0005-0000-0000-00001C5F0000}"/>
    <cellStyle name="Total 3" xfId="24346" xr:uid="{00000000-0005-0000-0000-00001D5F0000}"/>
    <cellStyle name="Total 3 10" xfId="24347" xr:uid="{00000000-0005-0000-0000-00001E5F0000}"/>
    <cellStyle name="Total 3 10 2" xfId="24348" xr:uid="{00000000-0005-0000-0000-00001F5F0000}"/>
    <cellStyle name="Total 3 10 2 2" xfId="24349" xr:uid="{00000000-0005-0000-0000-0000205F0000}"/>
    <cellStyle name="Total 3 10 3" xfId="24350" xr:uid="{00000000-0005-0000-0000-0000215F0000}"/>
    <cellStyle name="Total 3 11" xfId="24351" xr:uid="{00000000-0005-0000-0000-0000225F0000}"/>
    <cellStyle name="Total 3 11 2" xfId="24352" xr:uid="{00000000-0005-0000-0000-0000235F0000}"/>
    <cellStyle name="Total 3 11 2 2" xfId="24353" xr:uid="{00000000-0005-0000-0000-0000245F0000}"/>
    <cellStyle name="Total 3 11 3" xfId="24354" xr:uid="{00000000-0005-0000-0000-0000255F0000}"/>
    <cellStyle name="Total 3 12" xfId="24355" xr:uid="{00000000-0005-0000-0000-0000265F0000}"/>
    <cellStyle name="Total 3 12 2" xfId="24356" xr:uid="{00000000-0005-0000-0000-0000275F0000}"/>
    <cellStyle name="Total 3 12 2 2" xfId="24357" xr:uid="{00000000-0005-0000-0000-0000285F0000}"/>
    <cellStyle name="Total 3 12 3" xfId="24358" xr:uid="{00000000-0005-0000-0000-0000295F0000}"/>
    <cellStyle name="Total 3 13" xfId="24359" xr:uid="{00000000-0005-0000-0000-00002A5F0000}"/>
    <cellStyle name="Total 3 13 2" xfId="24360" xr:uid="{00000000-0005-0000-0000-00002B5F0000}"/>
    <cellStyle name="Total 3 13 2 2" xfId="24361" xr:uid="{00000000-0005-0000-0000-00002C5F0000}"/>
    <cellStyle name="Total 3 13 3" xfId="24362" xr:uid="{00000000-0005-0000-0000-00002D5F0000}"/>
    <cellStyle name="Total 3 14" xfId="24363" xr:uid="{00000000-0005-0000-0000-00002E5F0000}"/>
    <cellStyle name="Total 3 14 2" xfId="24364" xr:uid="{00000000-0005-0000-0000-00002F5F0000}"/>
    <cellStyle name="Total 3 15" xfId="24365" xr:uid="{00000000-0005-0000-0000-0000305F0000}"/>
    <cellStyle name="Total 3 2" xfId="24366" xr:uid="{00000000-0005-0000-0000-0000315F0000}"/>
    <cellStyle name="Total 3 2 2" xfId="24367" xr:uid="{00000000-0005-0000-0000-0000325F0000}"/>
    <cellStyle name="Total 3 2 2 2" xfId="24368" xr:uid="{00000000-0005-0000-0000-0000335F0000}"/>
    <cellStyle name="Total 3 2 3" xfId="24369" xr:uid="{00000000-0005-0000-0000-0000345F0000}"/>
    <cellStyle name="Total 3 3" xfId="24370" xr:uid="{00000000-0005-0000-0000-0000355F0000}"/>
    <cellStyle name="Total 3 3 2" xfId="24371" xr:uid="{00000000-0005-0000-0000-0000365F0000}"/>
    <cellStyle name="Total 3 3 2 2" xfId="24372" xr:uid="{00000000-0005-0000-0000-0000375F0000}"/>
    <cellStyle name="Total 3 3 3" xfId="24373" xr:uid="{00000000-0005-0000-0000-0000385F0000}"/>
    <cellStyle name="Total 3 4" xfId="24374" xr:uid="{00000000-0005-0000-0000-0000395F0000}"/>
    <cellStyle name="Total 3 4 2" xfId="24375" xr:uid="{00000000-0005-0000-0000-00003A5F0000}"/>
    <cellStyle name="Total 3 4 2 2" xfId="24376" xr:uid="{00000000-0005-0000-0000-00003B5F0000}"/>
    <cellStyle name="Total 3 4 3" xfId="24377" xr:uid="{00000000-0005-0000-0000-00003C5F0000}"/>
    <cellStyle name="Total 3 5" xfId="24378" xr:uid="{00000000-0005-0000-0000-00003D5F0000}"/>
    <cellStyle name="Total 3 5 2" xfId="24379" xr:uid="{00000000-0005-0000-0000-00003E5F0000}"/>
    <cellStyle name="Total 3 5 2 2" xfId="24380" xr:uid="{00000000-0005-0000-0000-00003F5F0000}"/>
    <cellStyle name="Total 3 5 3" xfId="24381" xr:uid="{00000000-0005-0000-0000-0000405F0000}"/>
    <cellStyle name="Total 3 6" xfId="24382" xr:uid="{00000000-0005-0000-0000-0000415F0000}"/>
    <cellStyle name="Total 3 6 2" xfId="24383" xr:uid="{00000000-0005-0000-0000-0000425F0000}"/>
    <cellStyle name="Total 3 6 2 2" xfId="24384" xr:uid="{00000000-0005-0000-0000-0000435F0000}"/>
    <cellStyle name="Total 3 6 3" xfId="24385" xr:uid="{00000000-0005-0000-0000-0000445F0000}"/>
    <cellStyle name="Total 3 7" xfId="24386" xr:uid="{00000000-0005-0000-0000-0000455F0000}"/>
    <cellStyle name="Total 3 7 2" xfId="24387" xr:uid="{00000000-0005-0000-0000-0000465F0000}"/>
    <cellStyle name="Total 3 7 2 2" xfId="24388" xr:uid="{00000000-0005-0000-0000-0000475F0000}"/>
    <cellStyle name="Total 3 7 3" xfId="24389" xr:uid="{00000000-0005-0000-0000-0000485F0000}"/>
    <cellStyle name="Total 3 8" xfId="24390" xr:uid="{00000000-0005-0000-0000-0000495F0000}"/>
    <cellStyle name="Total 3 8 2" xfId="24391" xr:uid="{00000000-0005-0000-0000-00004A5F0000}"/>
    <cellStyle name="Total 3 8 2 2" xfId="24392" xr:uid="{00000000-0005-0000-0000-00004B5F0000}"/>
    <cellStyle name="Total 3 8 3" xfId="24393" xr:uid="{00000000-0005-0000-0000-00004C5F0000}"/>
    <cellStyle name="Total 3 9" xfId="24394" xr:uid="{00000000-0005-0000-0000-00004D5F0000}"/>
    <cellStyle name="Total 3 9 2" xfId="24395" xr:uid="{00000000-0005-0000-0000-00004E5F0000}"/>
    <cellStyle name="Total 3 9 2 2" xfId="24396" xr:uid="{00000000-0005-0000-0000-00004F5F0000}"/>
    <cellStyle name="Total 3 9 3" xfId="24397" xr:uid="{00000000-0005-0000-0000-0000505F0000}"/>
    <cellStyle name="Total 3_wimax" xfId="24398" xr:uid="{00000000-0005-0000-0000-0000515F0000}"/>
    <cellStyle name="Total 30" xfId="24399" xr:uid="{00000000-0005-0000-0000-0000525F0000}"/>
    <cellStyle name="Total 30 2" xfId="24400" xr:uid="{00000000-0005-0000-0000-0000535F0000}"/>
    <cellStyle name="Total 30 2 2" xfId="24401" xr:uid="{00000000-0005-0000-0000-0000545F0000}"/>
    <cellStyle name="Total 30 3" xfId="24402" xr:uid="{00000000-0005-0000-0000-0000555F0000}"/>
    <cellStyle name="Total 31" xfId="24403" xr:uid="{00000000-0005-0000-0000-0000565F0000}"/>
    <cellStyle name="Total 31 2" xfId="24404" xr:uid="{00000000-0005-0000-0000-0000575F0000}"/>
    <cellStyle name="Total 31 2 2" xfId="24405" xr:uid="{00000000-0005-0000-0000-0000585F0000}"/>
    <cellStyle name="Total 31 3" xfId="24406" xr:uid="{00000000-0005-0000-0000-0000595F0000}"/>
    <cellStyle name="Total 32" xfId="24407" xr:uid="{00000000-0005-0000-0000-00005A5F0000}"/>
    <cellStyle name="Total 32 2" xfId="24408" xr:uid="{00000000-0005-0000-0000-00005B5F0000}"/>
    <cellStyle name="Total 32 2 2" xfId="24409" xr:uid="{00000000-0005-0000-0000-00005C5F0000}"/>
    <cellStyle name="Total 32 3" xfId="24410" xr:uid="{00000000-0005-0000-0000-00005D5F0000}"/>
    <cellStyle name="Total 33" xfId="24411" xr:uid="{00000000-0005-0000-0000-00005E5F0000}"/>
    <cellStyle name="Total 33 2" xfId="24412" xr:uid="{00000000-0005-0000-0000-00005F5F0000}"/>
    <cellStyle name="Total 33 2 2" xfId="24413" xr:uid="{00000000-0005-0000-0000-0000605F0000}"/>
    <cellStyle name="Total 33 3" xfId="24414" xr:uid="{00000000-0005-0000-0000-0000615F0000}"/>
    <cellStyle name="Total 34" xfId="24415" xr:uid="{00000000-0005-0000-0000-0000625F0000}"/>
    <cellStyle name="Total 34 2" xfId="24416" xr:uid="{00000000-0005-0000-0000-0000635F0000}"/>
    <cellStyle name="Total 34 2 2" xfId="24417" xr:uid="{00000000-0005-0000-0000-0000645F0000}"/>
    <cellStyle name="Total 34 3" xfId="24418" xr:uid="{00000000-0005-0000-0000-0000655F0000}"/>
    <cellStyle name="Total 35" xfId="24419" xr:uid="{00000000-0005-0000-0000-0000665F0000}"/>
    <cellStyle name="Total 35 2" xfId="24420" xr:uid="{00000000-0005-0000-0000-0000675F0000}"/>
    <cellStyle name="Total 35 2 2" xfId="24421" xr:uid="{00000000-0005-0000-0000-0000685F0000}"/>
    <cellStyle name="Total 35 3" xfId="24422" xr:uid="{00000000-0005-0000-0000-0000695F0000}"/>
    <cellStyle name="Total 36" xfId="24423" xr:uid="{00000000-0005-0000-0000-00006A5F0000}"/>
    <cellStyle name="Total 36 2" xfId="24424" xr:uid="{00000000-0005-0000-0000-00006B5F0000}"/>
    <cellStyle name="Total 36 2 2" xfId="24425" xr:uid="{00000000-0005-0000-0000-00006C5F0000}"/>
    <cellStyle name="Total 36 3" xfId="24426" xr:uid="{00000000-0005-0000-0000-00006D5F0000}"/>
    <cellStyle name="Total 37" xfId="24427" xr:uid="{00000000-0005-0000-0000-00006E5F0000}"/>
    <cellStyle name="Total 37 2" xfId="24428" xr:uid="{00000000-0005-0000-0000-00006F5F0000}"/>
    <cellStyle name="Total 37 2 2" xfId="24429" xr:uid="{00000000-0005-0000-0000-0000705F0000}"/>
    <cellStyle name="Total 37 3" xfId="24430" xr:uid="{00000000-0005-0000-0000-0000715F0000}"/>
    <cellStyle name="Total 38" xfId="24431" xr:uid="{00000000-0005-0000-0000-0000725F0000}"/>
    <cellStyle name="Total 38 2" xfId="24432" xr:uid="{00000000-0005-0000-0000-0000735F0000}"/>
    <cellStyle name="Total 38 2 2" xfId="24433" xr:uid="{00000000-0005-0000-0000-0000745F0000}"/>
    <cellStyle name="Total 38 3" xfId="24434" xr:uid="{00000000-0005-0000-0000-0000755F0000}"/>
    <cellStyle name="Total 39" xfId="24435" xr:uid="{00000000-0005-0000-0000-0000765F0000}"/>
    <cellStyle name="Total 39 2" xfId="24436" xr:uid="{00000000-0005-0000-0000-0000775F0000}"/>
    <cellStyle name="Total 39 2 2" xfId="24437" xr:uid="{00000000-0005-0000-0000-0000785F0000}"/>
    <cellStyle name="Total 39 3" xfId="24438" xr:uid="{00000000-0005-0000-0000-0000795F0000}"/>
    <cellStyle name="Total 4" xfId="24439" xr:uid="{00000000-0005-0000-0000-00007A5F0000}"/>
    <cellStyle name="Total 4 10" xfId="24440" xr:uid="{00000000-0005-0000-0000-00007B5F0000}"/>
    <cellStyle name="Total 4 10 2" xfId="24441" xr:uid="{00000000-0005-0000-0000-00007C5F0000}"/>
    <cellStyle name="Total 4 10 2 2" xfId="24442" xr:uid="{00000000-0005-0000-0000-00007D5F0000}"/>
    <cellStyle name="Total 4 10 3" xfId="24443" xr:uid="{00000000-0005-0000-0000-00007E5F0000}"/>
    <cellStyle name="Total 4 11" xfId="24444" xr:uid="{00000000-0005-0000-0000-00007F5F0000}"/>
    <cellStyle name="Total 4 11 2" xfId="24445" xr:uid="{00000000-0005-0000-0000-0000805F0000}"/>
    <cellStyle name="Total 4 11 2 2" xfId="24446" xr:uid="{00000000-0005-0000-0000-0000815F0000}"/>
    <cellStyle name="Total 4 11 3" xfId="24447" xr:uid="{00000000-0005-0000-0000-0000825F0000}"/>
    <cellStyle name="Total 4 12" xfId="24448" xr:uid="{00000000-0005-0000-0000-0000835F0000}"/>
    <cellStyle name="Total 4 12 2" xfId="24449" xr:uid="{00000000-0005-0000-0000-0000845F0000}"/>
    <cellStyle name="Total 4 12 2 2" xfId="24450" xr:uid="{00000000-0005-0000-0000-0000855F0000}"/>
    <cellStyle name="Total 4 12 3" xfId="24451" xr:uid="{00000000-0005-0000-0000-0000865F0000}"/>
    <cellStyle name="Total 4 13" xfId="24452" xr:uid="{00000000-0005-0000-0000-0000875F0000}"/>
    <cellStyle name="Total 4 13 2" xfId="24453" xr:uid="{00000000-0005-0000-0000-0000885F0000}"/>
    <cellStyle name="Total 4 13 2 2" xfId="24454" xr:uid="{00000000-0005-0000-0000-0000895F0000}"/>
    <cellStyle name="Total 4 13 3" xfId="24455" xr:uid="{00000000-0005-0000-0000-00008A5F0000}"/>
    <cellStyle name="Total 4 14" xfId="24456" xr:uid="{00000000-0005-0000-0000-00008B5F0000}"/>
    <cellStyle name="Total 4 14 2" xfId="24457" xr:uid="{00000000-0005-0000-0000-00008C5F0000}"/>
    <cellStyle name="Total 4 15" xfId="24458" xr:uid="{00000000-0005-0000-0000-00008D5F0000}"/>
    <cellStyle name="Total 4 2" xfId="24459" xr:uid="{00000000-0005-0000-0000-00008E5F0000}"/>
    <cellStyle name="Total 4 2 2" xfId="24460" xr:uid="{00000000-0005-0000-0000-00008F5F0000}"/>
    <cellStyle name="Total 4 2 2 2" xfId="24461" xr:uid="{00000000-0005-0000-0000-0000905F0000}"/>
    <cellStyle name="Total 4 2 3" xfId="24462" xr:uid="{00000000-0005-0000-0000-0000915F0000}"/>
    <cellStyle name="Total 4 3" xfId="24463" xr:uid="{00000000-0005-0000-0000-0000925F0000}"/>
    <cellStyle name="Total 4 3 2" xfId="24464" xr:uid="{00000000-0005-0000-0000-0000935F0000}"/>
    <cellStyle name="Total 4 3 2 2" xfId="24465" xr:uid="{00000000-0005-0000-0000-0000945F0000}"/>
    <cellStyle name="Total 4 3 3" xfId="24466" xr:uid="{00000000-0005-0000-0000-0000955F0000}"/>
    <cellStyle name="Total 4 4" xfId="24467" xr:uid="{00000000-0005-0000-0000-0000965F0000}"/>
    <cellStyle name="Total 4 4 2" xfId="24468" xr:uid="{00000000-0005-0000-0000-0000975F0000}"/>
    <cellStyle name="Total 4 4 2 2" xfId="24469" xr:uid="{00000000-0005-0000-0000-0000985F0000}"/>
    <cellStyle name="Total 4 4 3" xfId="24470" xr:uid="{00000000-0005-0000-0000-0000995F0000}"/>
    <cellStyle name="Total 4 5" xfId="24471" xr:uid="{00000000-0005-0000-0000-00009A5F0000}"/>
    <cellStyle name="Total 4 5 2" xfId="24472" xr:uid="{00000000-0005-0000-0000-00009B5F0000}"/>
    <cellStyle name="Total 4 5 2 2" xfId="24473" xr:uid="{00000000-0005-0000-0000-00009C5F0000}"/>
    <cellStyle name="Total 4 5 3" xfId="24474" xr:uid="{00000000-0005-0000-0000-00009D5F0000}"/>
    <cellStyle name="Total 4 6" xfId="24475" xr:uid="{00000000-0005-0000-0000-00009E5F0000}"/>
    <cellStyle name="Total 4 6 2" xfId="24476" xr:uid="{00000000-0005-0000-0000-00009F5F0000}"/>
    <cellStyle name="Total 4 6 2 2" xfId="24477" xr:uid="{00000000-0005-0000-0000-0000A05F0000}"/>
    <cellStyle name="Total 4 6 3" xfId="24478" xr:uid="{00000000-0005-0000-0000-0000A15F0000}"/>
    <cellStyle name="Total 4 7" xfId="24479" xr:uid="{00000000-0005-0000-0000-0000A25F0000}"/>
    <cellStyle name="Total 4 7 2" xfId="24480" xr:uid="{00000000-0005-0000-0000-0000A35F0000}"/>
    <cellStyle name="Total 4 7 2 2" xfId="24481" xr:uid="{00000000-0005-0000-0000-0000A45F0000}"/>
    <cellStyle name="Total 4 7 3" xfId="24482" xr:uid="{00000000-0005-0000-0000-0000A55F0000}"/>
    <cellStyle name="Total 4 8" xfId="24483" xr:uid="{00000000-0005-0000-0000-0000A65F0000}"/>
    <cellStyle name="Total 4 8 2" xfId="24484" xr:uid="{00000000-0005-0000-0000-0000A75F0000}"/>
    <cellStyle name="Total 4 8 2 2" xfId="24485" xr:uid="{00000000-0005-0000-0000-0000A85F0000}"/>
    <cellStyle name="Total 4 8 3" xfId="24486" xr:uid="{00000000-0005-0000-0000-0000A95F0000}"/>
    <cellStyle name="Total 4 9" xfId="24487" xr:uid="{00000000-0005-0000-0000-0000AA5F0000}"/>
    <cellStyle name="Total 4 9 2" xfId="24488" xr:uid="{00000000-0005-0000-0000-0000AB5F0000}"/>
    <cellStyle name="Total 4 9 2 2" xfId="24489" xr:uid="{00000000-0005-0000-0000-0000AC5F0000}"/>
    <cellStyle name="Total 4 9 3" xfId="24490" xr:uid="{00000000-0005-0000-0000-0000AD5F0000}"/>
    <cellStyle name="Total 4_wimax" xfId="24491" xr:uid="{00000000-0005-0000-0000-0000AE5F0000}"/>
    <cellStyle name="Total 40" xfId="24492" xr:uid="{00000000-0005-0000-0000-0000AF5F0000}"/>
    <cellStyle name="Total 40 2" xfId="24493" xr:uid="{00000000-0005-0000-0000-0000B05F0000}"/>
    <cellStyle name="Total 40 2 2" xfId="24494" xr:uid="{00000000-0005-0000-0000-0000B15F0000}"/>
    <cellStyle name="Total 40 3" xfId="24495" xr:uid="{00000000-0005-0000-0000-0000B25F0000}"/>
    <cellStyle name="Total 41" xfId="24496" xr:uid="{00000000-0005-0000-0000-0000B35F0000}"/>
    <cellStyle name="Total 41 2" xfId="24497" xr:uid="{00000000-0005-0000-0000-0000B45F0000}"/>
    <cellStyle name="Total 41 2 2" xfId="24498" xr:uid="{00000000-0005-0000-0000-0000B55F0000}"/>
    <cellStyle name="Total 41 2 2 2" xfId="24499" xr:uid="{00000000-0005-0000-0000-0000B65F0000}"/>
    <cellStyle name="Total 41 2 3" xfId="24500" xr:uid="{00000000-0005-0000-0000-0000B75F0000}"/>
    <cellStyle name="Total 41 3" xfId="24501" xr:uid="{00000000-0005-0000-0000-0000B85F0000}"/>
    <cellStyle name="Total 41 3 2" xfId="24502" xr:uid="{00000000-0005-0000-0000-0000B95F0000}"/>
    <cellStyle name="Total 41 4" xfId="24503" xr:uid="{00000000-0005-0000-0000-0000BA5F0000}"/>
    <cellStyle name="Total 42" xfId="24504" xr:uid="{00000000-0005-0000-0000-0000BB5F0000}"/>
    <cellStyle name="Total 42 2" xfId="24505" xr:uid="{00000000-0005-0000-0000-0000BC5F0000}"/>
    <cellStyle name="Total 42 2 2" xfId="24506" xr:uid="{00000000-0005-0000-0000-0000BD5F0000}"/>
    <cellStyle name="Total 42 3" xfId="24507" xr:uid="{00000000-0005-0000-0000-0000BE5F0000}"/>
    <cellStyle name="Total 43" xfId="24508" xr:uid="{00000000-0005-0000-0000-0000BF5F0000}"/>
    <cellStyle name="Total 43 2" xfId="24509" xr:uid="{00000000-0005-0000-0000-0000C05F0000}"/>
    <cellStyle name="Total 43 2 2" xfId="24510" xr:uid="{00000000-0005-0000-0000-0000C15F0000}"/>
    <cellStyle name="Total 43 3" xfId="24511" xr:uid="{00000000-0005-0000-0000-0000C25F0000}"/>
    <cellStyle name="Total 44" xfId="24512" xr:uid="{00000000-0005-0000-0000-0000C35F0000}"/>
    <cellStyle name="Total 44 2" xfId="24513" xr:uid="{00000000-0005-0000-0000-0000C45F0000}"/>
    <cellStyle name="Total 44 2 2" xfId="24514" xr:uid="{00000000-0005-0000-0000-0000C55F0000}"/>
    <cellStyle name="Total 44 3" xfId="24515" xr:uid="{00000000-0005-0000-0000-0000C65F0000}"/>
    <cellStyle name="Total 45" xfId="24516" xr:uid="{00000000-0005-0000-0000-0000C75F0000}"/>
    <cellStyle name="Total 45 2" xfId="24517" xr:uid="{00000000-0005-0000-0000-0000C85F0000}"/>
    <cellStyle name="Total 45 2 2" xfId="24518" xr:uid="{00000000-0005-0000-0000-0000C95F0000}"/>
    <cellStyle name="Total 45 3" xfId="24519" xr:uid="{00000000-0005-0000-0000-0000CA5F0000}"/>
    <cellStyle name="Total 46" xfId="24520" xr:uid="{00000000-0005-0000-0000-0000CB5F0000}"/>
    <cellStyle name="Total 46 2" xfId="24521" xr:uid="{00000000-0005-0000-0000-0000CC5F0000}"/>
    <cellStyle name="Total 46 2 2" xfId="24522" xr:uid="{00000000-0005-0000-0000-0000CD5F0000}"/>
    <cellStyle name="Total 46 3" xfId="24523" xr:uid="{00000000-0005-0000-0000-0000CE5F0000}"/>
    <cellStyle name="Total 47" xfId="24524" xr:uid="{00000000-0005-0000-0000-0000CF5F0000}"/>
    <cellStyle name="Total 47 2" xfId="24525" xr:uid="{00000000-0005-0000-0000-0000D05F0000}"/>
    <cellStyle name="Total 47 2 2" xfId="24526" xr:uid="{00000000-0005-0000-0000-0000D15F0000}"/>
    <cellStyle name="Total 47 3" xfId="24527" xr:uid="{00000000-0005-0000-0000-0000D25F0000}"/>
    <cellStyle name="Total 48" xfId="24528" xr:uid="{00000000-0005-0000-0000-0000D35F0000}"/>
    <cellStyle name="Total 48 2" xfId="24529" xr:uid="{00000000-0005-0000-0000-0000D45F0000}"/>
    <cellStyle name="Total 48 2 2" xfId="24530" xr:uid="{00000000-0005-0000-0000-0000D55F0000}"/>
    <cellStyle name="Total 48 3" xfId="24531" xr:uid="{00000000-0005-0000-0000-0000D65F0000}"/>
    <cellStyle name="Total 49" xfId="24532" xr:uid="{00000000-0005-0000-0000-0000D75F0000}"/>
    <cellStyle name="Total 5" xfId="24533" xr:uid="{00000000-0005-0000-0000-0000D85F0000}"/>
    <cellStyle name="Total 5 10" xfId="24534" xr:uid="{00000000-0005-0000-0000-0000D95F0000}"/>
    <cellStyle name="Total 5 10 2" xfId="24535" xr:uid="{00000000-0005-0000-0000-0000DA5F0000}"/>
    <cellStyle name="Total 5 10 2 2" xfId="24536" xr:uid="{00000000-0005-0000-0000-0000DB5F0000}"/>
    <cellStyle name="Total 5 10 3" xfId="24537" xr:uid="{00000000-0005-0000-0000-0000DC5F0000}"/>
    <cellStyle name="Total 5 11" xfId="24538" xr:uid="{00000000-0005-0000-0000-0000DD5F0000}"/>
    <cellStyle name="Total 5 11 2" xfId="24539" xr:uid="{00000000-0005-0000-0000-0000DE5F0000}"/>
    <cellStyle name="Total 5 11 2 2" xfId="24540" xr:uid="{00000000-0005-0000-0000-0000DF5F0000}"/>
    <cellStyle name="Total 5 11 3" xfId="24541" xr:uid="{00000000-0005-0000-0000-0000E05F0000}"/>
    <cellStyle name="Total 5 12" xfId="24542" xr:uid="{00000000-0005-0000-0000-0000E15F0000}"/>
    <cellStyle name="Total 5 12 2" xfId="24543" xr:uid="{00000000-0005-0000-0000-0000E25F0000}"/>
    <cellStyle name="Total 5 12 2 2" xfId="24544" xr:uid="{00000000-0005-0000-0000-0000E35F0000}"/>
    <cellStyle name="Total 5 12 3" xfId="24545" xr:uid="{00000000-0005-0000-0000-0000E45F0000}"/>
    <cellStyle name="Total 5 13" xfId="24546" xr:uid="{00000000-0005-0000-0000-0000E55F0000}"/>
    <cellStyle name="Total 5 13 2" xfId="24547" xr:uid="{00000000-0005-0000-0000-0000E65F0000}"/>
    <cellStyle name="Total 5 13 2 2" xfId="24548" xr:uid="{00000000-0005-0000-0000-0000E75F0000}"/>
    <cellStyle name="Total 5 13 3" xfId="24549" xr:uid="{00000000-0005-0000-0000-0000E85F0000}"/>
    <cellStyle name="Total 5 14" xfId="24550" xr:uid="{00000000-0005-0000-0000-0000E95F0000}"/>
    <cellStyle name="Total 5 14 2" xfId="24551" xr:uid="{00000000-0005-0000-0000-0000EA5F0000}"/>
    <cellStyle name="Total 5 15" xfId="24552" xr:uid="{00000000-0005-0000-0000-0000EB5F0000}"/>
    <cellStyle name="Total 5 2" xfId="24553" xr:uid="{00000000-0005-0000-0000-0000EC5F0000}"/>
    <cellStyle name="Total 5 2 2" xfId="24554" xr:uid="{00000000-0005-0000-0000-0000ED5F0000}"/>
    <cellStyle name="Total 5 2 2 2" xfId="24555" xr:uid="{00000000-0005-0000-0000-0000EE5F0000}"/>
    <cellStyle name="Total 5 2 3" xfId="24556" xr:uid="{00000000-0005-0000-0000-0000EF5F0000}"/>
    <cellStyle name="Total 5 3" xfId="24557" xr:uid="{00000000-0005-0000-0000-0000F05F0000}"/>
    <cellStyle name="Total 5 3 2" xfId="24558" xr:uid="{00000000-0005-0000-0000-0000F15F0000}"/>
    <cellStyle name="Total 5 3 2 2" xfId="24559" xr:uid="{00000000-0005-0000-0000-0000F25F0000}"/>
    <cellStyle name="Total 5 3 3" xfId="24560" xr:uid="{00000000-0005-0000-0000-0000F35F0000}"/>
    <cellStyle name="Total 5 4" xfId="24561" xr:uid="{00000000-0005-0000-0000-0000F45F0000}"/>
    <cellStyle name="Total 5 4 2" xfId="24562" xr:uid="{00000000-0005-0000-0000-0000F55F0000}"/>
    <cellStyle name="Total 5 4 2 2" xfId="24563" xr:uid="{00000000-0005-0000-0000-0000F65F0000}"/>
    <cellStyle name="Total 5 4 3" xfId="24564" xr:uid="{00000000-0005-0000-0000-0000F75F0000}"/>
    <cellStyle name="Total 5 5" xfId="24565" xr:uid="{00000000-0005-0000-0000-0000F85F0000}"/>
    <cellStyle name="Total 5 5 2" xfId="24566" xr:uid="{00000000-0005-0000-0000-0000F95F0000}"/>
    <cellStyle name="Total 5 5 2 2" xfId="24567" xr:uid="{00000000-0005-0000-0000-0000FA5F0000}"/>
    <cellStyle name="Total 5 5 3" xfId="24568" xr:uid="{00000000-0005-0000-0000-0000FB5F0000}"/>
    <cellStyle name="Total 5 6" xfId="24569" xr:uid="{00000000-0005-0000-0000-0000FC5F0000}"/>
    <cellStyle name="Total 5 6 2" xfId="24570" xr:uid="{00000000-0005-0000-0000-0000FD5F0000}"/>
    <cellStyle name="Total 5 6 2 2" xfId="24571" xr:uid="{00000000-0005-0000-0000-0000FE5F0000}"/>
    <cellStyle name="Total 5 6 3" xfId="24572" xr:uid="{00000000-0005-0000-0000-0000FF5F0000}"/>
    <cellStyle name="Total 5 7" xfId="24573" xr:uid="{00000000-0005-0000-0000-000000600000}"/>
    <cellStyle name="Total 5 7 2" xfId="24574" xr:uid="{00000000-0005-0000-0000-000001600000}"/>
    <cellStyle name="Total 5 7 2 2" xfId="24575" xr:uid="{00000000-0005-0000-0000-000002600000}"/>
    <cellStyle name="Total 5 7 3" xfId="24576" xr:uid="{00000000-0005-0000-0000-000003600000}"/>
    <cellStyle name="Total 5 8" xfId="24577" xr:uid="{00000000-0005-0000-0000-000004600000}"/>
    <cellStyle name="Total 5 8 2" xfId="24578" xr:uid="{00000000-0005-0000-0000-000005600000}"/>
    <cellStyle name="Total 5 8 2 2" xfId="24579" xr:uid="{00000000-0005-0000-0000-000006600000}"/>
    <cellStyle name="Total 5 8 3" xfId="24580" xr:uid="{00000000-0005-0000-0000-000007600000}"/>
    <cellStyle name="Total 5 9" xfId="24581" xr:uid="{00000000-0005-0000-0000-000008600000}"/>
    <cellStyle name="Total 5 9 2" xfId="24582" xr:uid="{00000000-0005-0000-0000-000009600000}"/>
    <cellStyle name="Total 5 9 2 2" xfId="24583" xr:uid="{00000000-0005-0000-0000-00000A600000}"/>
    <cellStyle name="Total 5 9 3" xfId="24584" xr:uid="{00000000-0005-0000-0000-00000B600000}"/>
    <cellStyle name="Total 5_wimax" xfId="24585" xr:uid="{00000000-0005-0000-0000-00000C600000}"/>
    <cellStyle name="Total 6" xfId="24586" xr:uid="{00000000-0005-0000-0000-00000D600000}"/>
    <cellStyle name="Total 6 10" xfId="24587" xr:uid="{00000000-0005-0000-0000-00000E600000}"/>
    <cellStyle name="Total 6 10 2" xfId="24588" xr:uid="{00000000-0005-0000-0000-00000F600000}"/>
    <cellStyle name="Total 6 10 2 2" xfId="24589" xr:uid="{00000000-0005-0000-0000-000010600000}"/>
    <cellStyle name="Total 6 10 3" xfId="24590" xr:uid="{00000000-0005-0000-0000-000011600000}"/>
    <cellStyle name="Total 6 11" xfId="24591" xr:uid="{00000000-0005-0000-0000-000012600000}"/>
    <cellStyle name="Total 6 11 2" xfId="24592" xr:uid="{00000000-0005-0000-0000-000013600000}"/>
    <cellStyle name="Total 6 11 2 2" xfId="24593" xr:uid="{00000000-0005-0000-0000-000014600000}"/>
    <cellStyle name="Total 6 11 3" xfId="24594" xr:uid="{00000000-0005-0000-0000-000015600000}"/>
    <cellStyle name="Total 6 12" xfId="24595" xr:uid="{00000000-0005-0000-0000-000016600000}"/>
    <cellStyle name="Total 6 12 2" xfId="24596" xr:uid="{00000000-0005-0000-0000-000017600000}"/>
    <cellStyle name="Total 6 12 2 2" xfId="24597" xr:uid="{00000000-0005-0000-0000-000018600000}"/>
    <cellStyle name="Total 6 12 3" xfId="24598" xr:uid="{00000000-0005-0000-0000-000019600000}"/>
    <cellStyle name="Total 6 13" xfId="24599" xr:uid="{00000000-0005-0000-0000-00001A600000}"/>
    <cellStyle name="Total 6 13 2" xfId="24600" xr:uid="{00000000-0005-0000-0000-00001B600000}"/>
    <cellStyle name="Total 6 13 2 2" xfId="24601" xr:uid="{00000000-0005-0000-0000-00001C600000}"/>
    <cellStyle name="Total 6 13 3" xfId="24602" xr:uid="{00000000-0005-0000-0000-00001D600000}"/>
    <cellStyle name="Total 6 14" xfId="24603" xr:uid="{00000000-0005-0000-0000-00001E600000}"/>
    <cellStyle name="Total 6 14 2" xfId="24604" xr:uid="{00000000-0005-0000-0000-00001F600000}"/>
    <cellStyle name="Total 6 15" xfId="24605" xr:uid="{00000000-0005-0000-0000-000020600000}"/>
    <cellStyle name="Total 6 2" xfId="24606" xr:uid="{00000000-0005-0000-0000-000021600000}"/>
    <cellStyle name="Total 6 2 2" xfId="24607" xr:uid="{00000000-0005-0000-0000-000022600000}"/>
    <cellStyle name="Total 6 2 2 2" xfId="24608" xr:uid="{00000000-0005-0000-0000-000023600000}"/>
    <cellStyle name="Total 6 2 3" xfId="24609" xr:uid="{00000000-0005-0000-0000-000024600000}"/>
    <cellStyle name="Total 6 3" xfId="24610" xr:uid="{00000000-0005-0000-0000-000025600000}"/>
    <cellStyle name="Total 6 3 2" xfId="24611" xr:uid="{00000000-0005-0000-0000-000026600000}"/>
    <cellStyle name="Total 6 3 2 2" xfId="24612" xr:uid="{00000000-0005-0000-0000-000027600000}"/>
    <cellStyle name="Total 6 3 3" xfId="24613" xr:uid="{00000000-0005-0000-0000-000028600000}"/>
    <cellStyle name="Total 6 4" xfId="24614" xr:uid="{00000000-0005-0000-0000-000029600000}"/>
    <cellStyle name="Total 6 4 2" xfId="24615" xr:uid="{00000000-0005-0000-0000-00002A600000}"/>
    <cellStyle name="Total 6 4 2 2" xfId="24616" xr:uid="{00000000-0005-0000-0000-00002B600000}"/>
    <cellStyle name="Total 6 4 3" xfId="24617" xr:uid="{00000000-0005-0000-0000-00002C600000}"/>
    <cellStyle name="Total 6 5" xfId="24618" xr:uid="{00000000-0005-0000-0000-00002D600000}"/>
    <cellStyle name="Total 6 5 2" xfId="24619" xr:uid="{00000000-0005-0000-0000-00002E600000}"/>
    <cellStyle name="Total 6 5 2 2" xfId="24620" xr:uid="{00000000-0005-0000-0000-00002F600000}"/>
    <cellStyle name="Total 6 5 3" xfId="24621" xr:uid="{00000000-0005-0000-0000-000030600000}"/>
    <cellStyle name="Total 6 6" xfId="24622" xr:uid="{00000000-0005-0000-0000-000031600000}"/>
    <cellStyle name="Total 6 6 2" xfId="24623" xr:uid="{00000000-0005-0000-0000-000032600000}"/>
    <cellStyle name="Total 6 6 2 2" xfId="24624" xr:uid="{00000000-0005-0000-0000-000033600000}"/>
    <cellStyle name="Total 6 6 3" xfId="24625" xr:uid="{00000000-0005-0000-0000-000034600000}"/>
    <cellStyle name="Total 6 7" xfId="24626" xr:uid="{00000000-0005-0000-0000-000035600000}"/>
    <cellStyle name="Total 6 7 2" xfId="24627" xr:uid="{00000000-0005-0000-0000-000036600000}"/>
    <cellStyle name="Total 6 7 2 2" xfId="24628" xr:uid="{00000000-0005-0000-0000-000037600000}"/>
    <cellStyle name="Total 6 7 3" xfId="24629" xr:uid="{00000000-0005-0000-0000-000038600000}"/>
    <cellStyle name="Total 6 8" xfId="24630" xr:uid="{00000000-0005-0000-0000-000039600000}"/>
    <cellStyle name="Total 6 8 2" xfId="24631" xr:uid="{00000000-0005-0000-0000-00003A600000}"/>
    <cellStyle name="Total 6 8 2 2" xfId="24632" xr:uid="{00000000-0005-0000-0000-00003B600000}"/>
    <cellStyle name="Total 6 8 3" xfId="24633" xr:uid="{00000000-0005-0000-0000-00003C600000}"/>
    <cellStyle name="Total 6 9" xfId="24634" xr:uid="{00000000-0005-0000-0000-00003D600000}"/>
    <cellStyle name="Total 6 9 2" xfId="24635" xr:uid="{00000000-0005-0000-0000-00003E600000}"/>
    <cellStyle name="Total 6 9 2 2" xfId="24636" xr:uid="{00000000-0005-0000-0000-00003F600000}"/>
    <cellStyle name="Total 6 9 3" xfId="24637" xr:uid="{00000000-0005-0000-0000-000040600000}"/>
    <cellStyle name="Total 6_wimax" xfId="24638" xr:uid="{00000000-0005-0000-0000-000041600000}"/>
    <cellStyle name="Total 7" xfId="24639" xr:uid="{00000000-0005-0000-0000-000042600000}"/>
    <cellStyle name="Total 7 10" xfId="24640" xr:uid="{00000000-0005-0000-0000-000043600000}"/>
    <cellStyle name="Total 7 10 2" xfId="24641" xr:uid="{00000000-0005-0000-0000-000044600000}"/>
    <cellStyle name="Total 7 10 2 2" xfId="24642" xr:uid="{00000000-0005-0000-0000-000045600000}"/>
    <cellStyle name="Total 7 10 3" xfId="24643" xr:uid="{00000000-0005-0000-0000-000046600000}"/>
    <cellStyle name="Total 7 11" xfId="24644" xr:uid="{00000000-0005-0000-0000-000047600000}"/>
    <cellStyle name="Total 7 11 2" xfId="24645" xr:uid="{00000000-0005-0000-0000-000048600000}"/>
    <cellStyle name="Total 7 11 2 2" xfId="24646" xr:uid="{00000000-0005-0000-0000-000049600000}"/>
    <cellStyle name="Total 7 11 3" xfId="24647" xr:uid="{00000000-0005-0000-0000-00004A600000}"/>
    <cellStyle name="Total 7 12" xfId="24648" xr:uid="{00000000-0005-0000-0000-00004B600000}"/>
    <cellStyle name="Total 7 12 2" xfId="24649" xr:uid="{00000000-0005-0000-0000-00004C600000}"/>
    <cellStyle name="Total 7 12 2 2" xfId="24650" xr:uid="{00000000-0005-0000-0000-00004D600000}"/>
    <cellStyle name="Total 7 12 3" xfId="24651" xr:uid="{00000000-0005-0000-0000-00004E600000}"/>
    <cellStyle name="Total 7 13" xfId="24652" xr:uid="{00000000-0005-0000-0000-00004F600000}"/>
    <cellStyle name="Total 7 13 2" xfId="24653" xr:uid="{00000000-0005-0000-0000-000050600000}"/>
    <cellStyle name="Total 7 13 2 2" xfId="24654" xr:uid="{00000000-0005-0000-0000-000051600000}"/>
    <cellStyle name="Total 7 13 3" xfId="24655" xr:uid="{00000000-0005-0000-0000-000052600000}"/>
    <cellStyle name="Total 7 14" xfId="24656" xr:uid="{00000000-0005-0000-0000-000053600000}"/>
    <cellStyle name="Total 7 14 2" xfId="24657" xr:uid="{00000000-0005-0000-0000-000054600000}"/>
    <cellStyle name="Total 7 15" xfId="24658" xr:uid="{00000000-0005-0000-0000-000055600000}"/>
    <cellStyle name="Total 7 2" xfId="24659" xr:uid="{00000000-0005-0000-0000-000056600000}"/>
    <cellStyle name="Total 7 2 2" xfId="24660" xr:uid="{00000000-0005-0000-0000-000057600000}"/>
    <cellStyle name="Total 7 2 2 2" xfId="24661" xr:uid="{00000000-0005-0000-0000-000058600000}"/>
    <cellStyle name="Total 7 2 3" xfId="24662" xr:uid="{00000000-0005-0000-0000-000059600000}"/>
    <cellStyle name="Total 7 3" xfId="24663" xr:uid="{00000000-0005-0000-0000-00005A600000}"/>
    <cellStyle name="Total 7 3 2" xfId="24664" xr:uid="{00000000-0005-0000-0000-00005B600000}"/>
    <cellStyle name="Total 7 3 2 2" xfId="24665" xr:uid="{00000000-0005-0000-0000-00005C600000}"/>
    <cellStyle name="Total 7 3 3" xfId="24666" xr:uid="{00000000-0005-0000-0000-00005D600000}"/>
    <cellStyle name="Total 7 4" xfId="24667" xr:uid="{00000000-0005-0000-0000-00005E600000}"/>
    <cellStyle name="Total 7 4 2" xfId="24668" xr:uid="{00000000-0005-0000-0000-00005F600000}"/>
    <cellStyle name="Total 7 4 2 2" xfId="24669" xr:uid="{00000000-0005-0000-0000-000060600000}"/>
    <cellStyle name="Total 7 4 3" xfId="24670" xr:uid="{00000000-0005-0000-0000-000061600000}"/>
    <cellStyle name="Total 7 5" xfId="24671" xr:uid="{00000000-0005-0000-0000-000062600000}"/>
    <cellStyle name="Total 7 5 2" xfId="24672" xr:uid="{00000000-0005-0000-0000-000063600000}"/>
    <cellStyle name="Total 7 5 2 2" xfId="24673" xr:uid="{00000000-0005-0000-0000-000064600000}"/>
    <cellStyle name="Total 7 5 3" xfId="24674" xr:uid="{00000000-0005-0000-0000-000065600000}"/>
    <cellStyle name="Total 7 6" xfId="24675" xr:uid="{00000000-0005-0000-0000-000066600000}"/>
    <cellStyle name="Total 7 6 2" xfId="24676" xr:uid="{00000000-0005-0000-0000-000067600000}"/>
    <cellStyle name="Total 7 6 2 2" xfId="24677" xr:uid="{00000000-0005-0000-0000-000068600000}"/>
    <cellStyle name="Total 7 6 3" xfId="24678" xr:uid="{00000000-0005-0000-0000-000069600000}"/>
    <cellStyle name="Total 7 7" xfId="24679" xr:uid="{00000000-0005-0000-0000-00006A600000}"/>
    <cellStyle name="Total 7 7 2" xfId="24680" xr:uid="{00000000-0005-0000-0000-00006B600000}"/>
    <cellStyle name="Total 7 7 2 2" xfId="24681" xr:uid="{00000000-0005-0000-0000-00006C600000}"/>
    <cellStyle name="Total 7 7 3" xfId="24682" xr:uid="{00000000-0005-0000-0000-00006D600000}"/>
    <cellStyle name="Total 7 8" xfId="24683" xr:uid="{00000000-0005-0000-0000-00006E600000}"/>
    <cellStyle name="Total 7 8 2" xfId="24684" xr:uid="{00000000-0005-0000-0000-00006F600000}"/>
    <cellStyle name="Total 7 8 2 2" xfId="24685" xr:uid="{00000000-0005-0000-0000-000070600000}"/>
    <cellStyle name="Total 7 8 3" xfId="24686" xr:uid="{00000000-0005-0000-0000-000071600000}"/>
    <cellStyle name="Total 7 9" xfId="24687" xr:uid="{00000000-0005-0000-0000-000072600000}"/>
    <cellStyle name="Total 7 9 2" xfId="24688" xr:uid="{00000000-0005-0000-0000-000073600000}"/>
    <cellStyle name="Total 7 9 2 2" xfId="24689" xr:uid="{00000000-0005-0000-0000-000074600000}"/>
    <cellStyle name="Total 7 9 3" xfId="24690" xr:uid="{00000000-0005-0000-0000-000075600000}"/>
    <cellStyle name="Total 7_wimax" xfId="24691" xr:uid="{00000000-0005-0000-0000-000076600000}"/>
    <cellStyle name="Total 8" xfId="24692" xr:uid="{00000000-0005-0000-0000-000077600000}"/>
    <cellStyle name="Total 8 2" xfId="24693" xr:uid="{00000000-0005-0000-0000-000078600000}"/>
    <cellStyle name="Total 8 2 2" xfId="24694" xr:uid="{00000000-0005-0000-0000-000079600000}"/>
    <cellStyle name="Total 8 3" xfId="24695" xr:uid="{00000000-0005-0000-0000-00007A600000}"/>
    <cellStyle name="Total 8 3 2" xfId="24696" xr:uid="{00000000-0005-0000-0000-00007B600000}"/>
    <cellStyle name="Total 8 4" xfId="24697" xr:uid="{00000000-0005-0000-0000-00007C600000}"/>
    <cellStyle name="Total 8 4 2" xfId="24698" xr:uid="{00000000-0005-0000-0000-00007D600000}"/>
    <cellStyle name="Total 8 5" xfId="24699" xr:uid="{00000000-0005-0000-0000-00007E600000}"/>
    <cellStyle name="Total 9" xfId="24700" xr:uid="{00000000-0005-0000-0000-00007F600000}"/>
    <cellStyle name="Total 9 2" xfId="24701" xr:uid="{00000000-0005-0000-0000-000080600000}"/>
    <cellStyle name="Total 9 2 2" xfId="24702" xr:uid="{00000000-0005-0000-0000-000081600000}"/>
    <cellStyle name="Total 9 3" xfId="24703" xr:uid="{00000000-0005-0000-0000-000082600000}"/>
    <cellStyle name="Total 9 3 2" xfId="24704" xr:uid="{00000000-0005-0000-0000-000083600000}"/>
    <cellStyle name="Total 9 4" xfId="24705" xr:uid="{00000000-0005-0000-0000-000084600000}"/>
    <cellStyle name="Total 9 4 2" xfId="24706" xr:uid="{00000000-0005-0000-0000-000085600000}"/>
    <cellStyle name="Total 9 5" xfId="24707" xr:uid="{00000000-0005-0000-0000-000086600000}"/>
    <cellStyle name="tsd" xfId="24708" xr:uid="{00000000-0005-0000-0000-000087600000}"/>
    <cellStyle name="tsd 2" xfId="24709" xr:uid="{00000000-0005-0000-0000-000088600000}"/>
    <cellStyle name="tsd 2 2" xfId="24710" xr:uid="{00000000-0005-0000-0000-000089600000}"/>
    <cellStyle name="tsd 3" xfId="24711" xr:uid="{00000000-0005-0000-0000-00008A600000}"/>
    <cellStyle name="Tusenskille_BoC - SP -ES 040704" xfId="24712" xr:uid="{00000000-0005-0000-0000-00008B600000}"/>
    <cellStyle name="Tusental (0)_AC Interface" xfId="24713" xr:uid="{00000000-0005-0000-0000-00008C600000}"/>
    <cellStyle name="Tusental_AC Interface" xfId="24714" xr:uid="{00000000-0005-0000-0000-00008D600000}"/>
    <cellStyle name="TypeNote" xfId="24715" xr:uid="{00000000-0005-0000-0000-00008E600000}"/>
    <cellStyle name="TypeNote 2" xfId="24716" xr:uid="{00000000-0005-0000-0000-00008F600000}"/>
    <cellStyle name="TypeNote 2 2" xfId="24717" xr:uid="{00000000-0005-0000-0000-000090600000}"/>
    <cellStyle name="TypeNote 3" xfId="24718" xr:uid="{00000000-0005-0000-0000-000091600000}"/>
    <cellStyle name="Überschrift" xfId="24719" xr:uid="{00000000-0005-0000-0000-000092600000}"/>
    <cellStyle name="Überschrift 1 Stufe" xfId="24720" xr:uid="{00000000-0005-0000-0000-000093600000}"/>
    <cellStyle name="Überschrift 1 Stufe 2" xfId="24721" xr:uid="{00000000-0005-0000-0000-000094600000}"/>
    <cellStyle name="Überschrift 1 Stufe 2 2" xfId="24722" xr:uid="{00000000-0005-0000-0000-000095600000}"/>
    <cellStyle name="Überschrift 1 Stufe 3" xfId="24723" xr:uid="{00000000-0005-0000-0000-000096600000}"/>
    <cellStyle name="Überschrift 2" xfId="24724" xr:uid="{00000000-0005-0000-0000-000097600000}"/>
    <cellStyle name="Überschrift 2 2" xfId="24725" xr:uid="{00000000-0005-0000-0000-000098600000}"/>
    <cellStyle name="Überschrift 2 Stufe" xfId="24726" xr:uid="{00000000-0005-0000-0000-000099600000}"/>
    <cellStyle name="Überschrift 2 Stufe 2" xfId="24727" xr:uid="{00000000-0005-0000-0000-00009A600000}"/>
    <cellStyle name="Überschrift 2 Stufe 2 2" xfId="24728" xr:uid="{00000000-0005-0000-0000-00009B600000}"/>
    <cellStyle name="Überschrift 2 Stufe 3" xfId="24729" xr:uid="{00000000-0005-0000-0000-00009C600000}"/>
    <cellStyle name="Überschrift 3" xfId="24730" xr:uid="{00000000-0005-0000-0000-00009D600000}"/>
    <cellStyle name="Überschrift 3 2" xfId="24731" xr:uid="{00000000-0005-0000-0000-00009E600000}"/>
    <cellStyle name="Überschrift 4" xfId="24732" xr:uid="{00000000-0005-0000-0000-00009F600000}"/>
    <cellStyle name="Überschrift 5" xfId="24733" xr:uid="{00000000-0005-0000-0000-0000A0600000}"/>
    <cellStyle name="Überschrift 6" xfId="24734" xr:uid="{00000000-0005-0000-0000-0000A1600000}"/>
    <cellStyle name="Überschrift 7" xfId="24735" xr:uid="{00000000-0005-0000-0000-0000A2600000}"/>
    <cellStyle name="Underline" xfId="24736" xr:uid="{00000000-0005-0000-0000-0000A3600000}"/>
    <cellStyle name="Underline 2" xfId="24737" xr:uid="{00000000-0005-0000-0000-0000A4600000}"/>
    <cellStyle name="Underline 2 2" xfId="24738" xr:uid="{00000000-0005-0000-0000-0000A5600000}"/>
    <cellStyle name="Underline 3" xfId="24739" xr:uid="{00000000-0005-0000-0000-0000A6600000}"/>
    <cellStyle name="Unit" xfId="24740" xr:uid="{00000000-0005-0000-0000-0000A7600000}"/>
    <cellStyle name="Unit 2" xfId="24741" xr:uid="{00000000-0005-0000-0000-0000A8600000}"/>
    <cellStyle name="Unit 2 2" xfId="24742" xr:uid="{00000000-0005-0000-0000-0000A9600000}"/>
    <cellStyle name="Unit 3" xfId="24743" xr:uid="{00000000-0005-0000-0000-0000AA600000}"/>
    <cellStyle name="UnitOfMeasure" xfId="24744" xr:uid="{00000000-0005-0000-0000-0000AB600000}"/>
    <cellStyle name="UnitOfMeasure 2" xfId="24745" xr:uid="{00000000-0005-0000-0000-0000AC600000}"/>
    <cellStyle name="UnitOfMeasure 2 2" xfId="24746" xr:uid="{00000000-0005-0000-0000-0000AD600000}"/>
    <cellStyle name="UnitOfMeasure 3" xfId="24747" xr:uid="{00000000-0005-0000-0000-0000AE600000}"/>
    <cellStyle name="Unlocked" xfId="24748" xr:uid="{00000000-0005-0000-0000-0000AF600000}"/>
    <cellStyle name="Unlocked 10" xfId="24749" xr:uid="{00000000-0005-0000-0000-0000B0600000}"/>
    <cellStyle name="Unlocked 11" xfId="24750" xr:uid="{00000000-0005-0000-0000-0000B1600000}"/>
    <cellStyle name="Unlocked 2" xfId="24751" xr:uid="{00000000-0005-0000-0000-0000B2600000}"/>
    <cellStyle name="Unlocked 3" xfId="24752" xr:uid="{00000000-0005-0000-0000-0000B3600000}"/>
    <cellStyle name="Unlocked 4" xfId="24753" xr:uid="{00000000-0005-0000-0000-0000B4600000}"/>
    <cellStyle name="Unlocked 5" xfId="24754" xr:uid="{00000000-0005-0000-0000-0000B5600000}"/>
    <cellStyle name="Unlocked 6" xfId="24755" xr:uid="{00000000-0005-0000-0000-0000B6600000}"/>
    <cellStyle name="Unlocked 7" xfId="24756" xr:uid="{00000000-0005-0000-0000-0000B7600000}"/>
    <cellStyle name="Unlocked 8" xfId="24757" xr:uid="{00000000-0005-0000-0000-0000B8600000}"/>
    <cellStyle name="Unlocked 9" xfId="24758" xr:uid="{00000000-0005-0000-0000-0000B9600000}"/>
    <cellStyle name="Unterstrichdoppelt" xfId="24759" xr:uid="{00000000-0005-0000-0000-0000BA600000}"/>
    <cellStyle name="Unterstrichdoppelt 2" xfId="24760" xr:uid="{00000000-0005-0000-0000-0000BB600000}"/>
    <cellStyle name="Unterstrichdoppelt 2 2" xfId="24761" xr:uid="{00000000-0005-0000-0000-0000BC600000}"/>
    <cellStyle name="Unterstrichdoppelt 3" xfId="24762" xr:uid="{00000000-0005-0000-0000-0000BD600000}"/>
    <cellStyle name="Untouched" xfId="24763" xr:uid="{00000000-0005-0000-0000-0000BE600000}"/>
    <cellStyle name="Untouched 2" xfId="24764" xr:uid="{00000000-0005-0000-0000-0000BF600000}"/>
    <cellStyle name="Untouched 2 2" xfId="24765" xr:uid="{00000000-0005-0000-0000-0000C0600000}"/>
    <cellStyle name="Untouched 3" xfId="24766" xr:uid="{00000000-0005-0000-0000-0000C1600000}"/>
    <cellStyle name="Validation" xfId="24767" xr:uid="{00000000-0005-0000-0000-0000C2600000}"/>
    <cellStyle name="Validation 2" xfId="24768" xr:uid="{00000000-0005-0000-0000-0000C3600000}"/>
    <cellStyle name="Validation 2 2" xfId="24769" xr:uid="{00000000-0005-0000-0000-0000C4600000}"/>
    <cellStyle name="Validation 3" xfId="24770" xr:uid="{00000000-0005-0000-0000-0000C5600000}"/>
    <cellStyle name="Value" xfId="24771" xr:uid="{00000000-0005-0000-0000-0000C6600000}"/>
    <cellStyle name="Value 2" xfId="24772" xr:uid="{00000000-0005-0000-0000-0000C7600000}"/>
    <cellStyle name="Value 2 2" xfId="24773" xr:uid="{00000000-0005-0000-0000-0000C8600000}"/>
    <cellStyle name="Value 3" xfId="24774" xr:uid="{00000000-0005-0000-0000-0000C9600000}"/>
    <cellStyle name="Valuta (0)_(interno) Listino FastLink sintetico (v1.0)" xfId="24775" xr:uid="{00000000-0005-0000-0000-0000CA600000}"/>
    <cellStyle name="Valuta [0]_rel-sl" xfId="24776" xr:uid="{00000000-0005-0000-0000-0000CB600000}"/>
    <cellStyle name="Valuta_0200116bgd - Price summary" xfId="24777" xr:uid="{00000000-0005-0000-0000-0000CC600000}"/>
    <cellStyle name="VerdiAreaName" xfId="24778" xr:uid="{00000000-0005-0000-0000-0000CD600000}"/>
    <cellStyle name="VerdiAreaName 2" xfId="24779" xr:uid="{00000000-0005-0000-0000-0000CE600000}"/>
    <cellStyle name="VerdiAreaName 2 2" xfId="24780" xr:uid="{00000000-0005-0000-0000-0000CF600000}"/>
    <cellStyle name="VerdiAreaName 3" xfId="24781" xr:uid="{00000000-0005-0000-0000-0000D0600000}"/>
    <cellStyle name="VerdiColumnHeader" xfId="24782" xr:uid="{00000000-0005-0000-0000-0000D1600000}"/>
    <cellStyle name="VerdiColumnHeader 10" xfId="24783" xr:uid="{00000000-0005-0000-0000-0000D2600000}"/>
    <cellStyle name="VerdiColumnHeader 10 2" xfId="24784" xr:uid="{00000000-0005-0000-0000-0000D3600000}"/>
    <cellStyle name="VerdiColumnHeader 10 2 2" xfId="24785" xr:uid="{00000000-0005-0000-0000-0000D4600000}"/>
    <cellStyle name="VerdiColumnHeader 10 3" xfId="24786" xr:uid="{00000000-0005-0000-0000-0000D5600000}"/>
    <cellStyle name="VerdiColumnHeader 11" xfId="24787" xr:uid="{00000000-0005-0000-0000-0000D6600000}"/>
    <cellStyle name="VerdiColumnHeader 11 2" xfId="24788" xr:uid="{00000000-0005-0000-0000-0000D7600000}"/>
    <cellStyle name="VerdiColumnHeader 11 2 2" xfId="24789" xr:uid="{00000000-0005-0000-0000-0000D8600000}"/>
    <cellStyle name="VerdiColumnHeader 11 3" xfId="24790" xr:uid="{00000000-0005-0000-0000-0000D9600000}"/>
    <cellStyle name="VerdiColumnHeader 12" xfId="24791" xr:uid="{00000000-0005-0000-0000-0000DA600000}"/>
    <cellStyle name="VerdiColumnHeader 12 2" xfId="24792" xr:uid="{00000000-0005-0000-0000-0000DB600000}"/>
    <cellStyle name="VerdiColumnHeader 12 2 2" xfId="24793" xr:uid="{00000000-0005-0000-0000-0000DC600000}"/>
    <cellStyle name="VerdiColumnHeader 12 3" xfId="24794" xr:uid="{00000000-0005-0000-0000-0000DD600000}"/>
    <cellStyle name="VerdiColumnHeader 13" xfId="24795" xr:uid="{00000000-0005-0000-0000-0000DE600000}"/>
    <cellStyle name="VerdiColumnHeader 13 2" xfId="24796" xr:uid="{00000000-0005-0000-0000-0000DF600000}"/>
    <cellStyle name="VerdiColumnHeader 13 2 2" xfId="24797" xr:uid="{00000000-0005-0000-0000-0000E0600000}"/>
    <cellStyle name="VerdiColumnHeader 13 3" xfId="24798" xr:uid="{00000000-0005-0000-0000-0000E1600000}"/>
    <cellStyle name="VerdiColumnHeader 14" xfId="24799" xr:uid="{00000000-0005-0000-0000-0000E2600000}"/>
    <cellStyle name="VerdiColumnHeader 14 2" xfId="24800" xr:uid="{00000000-0005-0000-0000-0000E3600000}"/>
    <cellStyle name="VerdiColumnHeader 14 2 2" xfId="24801" xr:uid="{00000000-0005-0000-0000-0000E4600000}"/>
    <cellStyle name="VerdiColumnHeader 14 3" xfId="24802" xr:uid="{00000000-0005-0000-0000-0000E5600000}"/>
    <cellStyle name="VerdiColumnHeader 15" xfId="24803" xr:uid="{00000000-0005-0000-0000-0000E6600000}"/>
    <cellStyle name="VerdiColumnHeader 15 2" xfId="24804" xr:uid="{00000000-0005-0000-0000-0000E7600000}"/>
    <cellStyle name="VerdiColumnHeader 15 2 2" xfId="24805" xr:uid="{00000000-0005-0000-0000-0000E8600000}"/>
    <cellStyle name="VerdiColumnHeader 15 3" xfId="24806" xr:uid="{00000000-0005-0000-0000-0000E9600000}"/>
    <cellStyle name="VerdiColumnHeader 16" xfId="24807" xr:uid="{00000000-0005-0000-0000-0000EA600000}"/>
    <cellStyle name="VerdiColumnHeader 16 2" xfId="24808" xr:uid="{00000000-0005-0000-0000-0000EB600000}"/>
    <cellStyle name="VerdiColumnHeader 16 2 2" xfId="24809" xr:uid="{00000000-0005-0000-0000-0000EC600000}"/>
    <cellStyle name="VerdiColumnHeader 16 3" xfId="24810" xr:uid="{00000000-0005-0000-0000-0000ED600000}"/>
    <cellStyle name="VerdiColumnHeader 17" xfId="24811" xr:uid="{00000000-0005-0000-0000-0000EE600000}"/>
    <cellStyle name="VerdiColumnHeader 17 2" xfId="24812" xr:uid="{00000000-0005-0000-0000-0000EF600000}"/>
    <cellStyle name="VerdiColumnHeader 17 2 2" xfId="24813" xr:uid="{00000000-0005-0000-0000-0000F0600000}"/>
    <cellStyle name="VerdiColumnHeader 17 3" xfId="24814" xr:uid="{00000000-0005-0000-0000-0000F1600000}"/>
    <cellStyle name="VerdiColumnHeader 18" xfId="24815" xr:uid="{00000000-0005-0000-0000-0000F2600000}"/>
    <cellStyle name="VerdiColumnHeader 18 2" xfId="24816" xr:uid="{00000000-0005-0000-0000-0000F3600000}"/>
    <cellStyle name="VerdiColumnHeader 19" xfId="24817" xr:uid="{00000000-0005-0000-0000-0000F4600000}"/>
    <cellStyle name="VerdiColumnHeader 19 2" xfId="24818" xr:uid="{00000000-0005-0000-0000-0000F5600000}"/>
    <cellStyle name="VerdiColumnHeader 19 3" xfId="24819" xr:uid="{00000000-0005-0000-0000-0000F6600000}"/>
    <cellStyle name="VerdiColumnHeader 19 4" xfId="24820" xr:uid="{00000000-0005-0000-0000-0000F7600000}"/>
    <cellStyle name="VerdiColumnHeader 19 5" xfId="24821" xr:uid="{00000000-0005-0000-0000-0000F8600000}"/>
    <cellStyle name="VerdiColumnHeader 19 6" xfId="24822" xr:uid="{00000000-0005-0000-0000-0000F9600000}"/>
    <cellStyle name="VerdiColumnHeader 2" xfId="24823" xr:uid="{00000000-0005-0000-0000-0000FA600000}"/>
    <cellStyle name="VerdiColumnHeader 2 10" xfId="24824" xr:uid="{00000000-0005-0000-0000-0000FB600000}"/>
    <cellStyle name="VerdiColumnHeader 2 10 2" xfId="24825" xr:uid="{00000000-0005-0000-0000-0000FC600000}"/>
    <cellStyle name="VerdiColumnHeader 2 10 2 2" xfId="24826" xr:uid="{00000000-0005-0000-0000-0000FD600000}"/>
    <cellStyle name="VerdiColumnHeader 2 10 3" xfId="24827" xr:uid="{00000000-0005-0000-0000-0000FE600000}"/>
    <cellStyle name="VerdiColumnHeader 2 11" xfId="24828" xr:uid="{00000000-0005-0000-0000-0000FF600000}"/>
    <cellStyle name="VerdiColumnHeader 2 11 2" xfId="24829" xr:uid="{00000000-0005-0000-0000-000000610000}"/>
    <cellStyle name="VerdiColumnHeader 2 11 2 2" xfId="24830" xr:uid="{00000000-0005-0000-0000-000001610000}"/>
    <cellStyle name="VerdiColumnHeader 2 11 3" xfId="24831" xr:uid="{00000000-0005-0000-0000-000002610000}"/>
    <cellStyle name="VerdiColumnHeader 2 12" xfId="24832" xr:uid="{00000000-0005-0000-0000-000003610000}"/>
    <cellStyle name="VerdiColumnHeader 2 12 2" xfId="24833" xr:uid="{00000000-0005-0000-0000-000004610000}"/>
    <cellStyle name="VerdiColumnHeader 2 12 2 2" xfId="24834" xr:uid="{00000000-0005-0000-0000-000005610000}"/>
    <cellStyle name="VerdiColumnHeader 2 12 3" xfId="24835" xr:uid="{00000000-0005-0000-0000-000006610000}"/>
    <cellStyle name="VerdiColumnHeader 2 13" xfId="24836" xr:uid="{00000000-0005-0000-0000-000007610000}"/>
    <cellStyle name="VerdiColumnHeader 2 13 2" xfId="24837" xr:uid="{00000000-0005-0000-0000-000008610000}"/>
    <cellStyle name="VerdiColumnHeader 2 13 2 2" xfId="24838" xr:uid="{00000000-0005-0000-0000-000009610000}"/>
    <cellStyle name="VerdiColumnHeader 2 13 3" xfId="24839" xr:uid="{00000000-0005-0000-0000-00000A610000}"/>
    <cellStyle name="VerdiColumnHeader 2 14" xfId="24840" xr:uid="{00000000-0005-0000-0000-00000B610000}"/>
    <cellStyle name="VerdiColumnHeader 2 14 2" xfId="24841" xr:uid="{00000000-0005-0000-0000-00000C610000}"/>
    <cellStyle name="VerdiColumnHeader 2 15" xfId="24842" xr:uid="{00000000-0005-0000-0000-00000D610000}"/>
    <cellStyle name="VerdiColumnHeader 2 2" xfId="24843" xr:uid="{00000000-0005-0000-0000-00000E610000}"/>
    <cellStyle name="VerdiColumnHeader 2 2 2" xfId="24844" xr:uid="{00000000-0005-0000-0000-00000F610000}"/>
    <cellStyle name="VerdiColumnHeader 2 2 2 2" xfId="24845" xr:uid="{00000000-0005-0000-0000-000010610000}"/>
    <cellStyle name="VerdiColumnHeader 2 2 3" xfId="24846" xr:uid="{00000000-0005-0000-0000-000011610000}"/>
    <cellStyle name="VerdiColumnHeader 2 3" xfId="24847" xr:uid="{00000000-0005-0000-0000-000012610000}"/>
    <cellStyle name="VerdiColumnHeader 2 3 2" xfId="24848" xr:uid="{00000000-0005-0000-0000-000013610000}"/>
    <cellStyle name="VerdiColumnHeader 2 3 2 2" xfId="24849" xr:uid="{00000000-0005-0000-0000-000014610000}"/>
    <cellStyle name="VerdiColumnHeader 2 3 3" xfId="24850" xr:uid="{00000000-0005-0000-0000-000015610000}"/>
    <cellStyle name="VerdiColumnHeader 2 4" xfId="24851" xr:uid="{00000000-0005-0000-0000-000016610000}"/>
    <cellStyle name="VerdiColumnHeader 2 4 2" xfId="24852" xr:uid="{00000000-0005-0000-0000-000017610000}"/>
    <cellStyle name="VerdiColumnHeader 2 4 2 2" xfId="24853" xr:uid="{00000000-0005-0000-0000-000018610000}"/>
    <cellStyle name="VerdiColumnHeader 2 4 3" xfId="24854" xr:uid="{00000000-0005-0000-0000-000019610000}"/>
    <cellStyle name="VerdiColumnHeader 2 5" xfId="24855" xr:uid="{00000000-0005-0000-0000-00001A610000}"/>
    <cellStyle name="VerdiColumnHeader 2 5 2" xfId="24856" xr:uid="{00000000-0005-0000-0000-00001B610000}"/>
    <cellStyle name="VerdiColumnHeader 2 5 2 2" xfId="24857" xr:uid="{00000000-0005-0000-0000-00001C610000}"/>
    <cellStyle name="VerdiColumnHeader 2 5 3" xfId="24858" xr:uid="{00000000-0005-0000-0000-00001D610000}"/>
    <cellStyle name="VerdiColumnHeader 2 6" xfId="24859" xr:uid="{00000000-0005-0000-0000-00001E610000}"/>
    <cellStyle name="VerdiColumnHeader 2 6 2" xfId="24860" xr:uid="{00000000-0005-0000-0000-00001F610000}"/>
    <cellStyle name="VerdiColumnHeader 2 6 2 2" xfId="24861" xr:uid="{00000000-0005-0000-0000-000020610000}"/>
    <cellStyle name="VerdiColumnHeader 2 6 3" xfId="24862" xr:uid="{00000000-0005-0000-0000-000021610000}"/>
    <cellStyle name="VerdiColumnHeader 2 7" xfId="24863" xr:uid="{00000000-0005-0000-0000-000022610000}"/>
    <cellStyle name="VerdiColumnHeader 2 7 2" xfId="24864" xr:uid="{00000000-0005-0000-0000-000023610000}"/>
    <cellStyle name="VerdiColumnHeader 2 7 2 2" xfId="24865" xr:uid="{00000000-0005-0000-0000-000024610000}"/>
    <cellStyle name="VerdiColumnHeader 2 7 3" xfId="24866" xr:uid="{00000000-0005-0000-0000-000025610000}"/>
    <cellStyle name="VerdiColumnHeader 2 8" xfId="24867" xr:uid="{00000000-0005-0000-0000-000026610000}"/>
    <cellStyle name="VerdiColumnHeader 2 8 2" xfId="24868" xr:uid="{00000000-0005-0000-0000-000027610000}"/>
    <cellStyle name="VerdiColumnHeader 2 8 2 2" xfId="24869" xr:uid="{00000000-0005-0000-0000-000028610000}"/>
    <cellStyle name="VerdiColumnHeader 2 8 3" xfId="24870" xr:uid="{00000000-0005-0000-0000-000029610000}"/>
    <cellStyle name="VerdiColumnHeader 2 9" xfId="24871" xr:uid="{00000000-0005-0000-0000-00002A610000}"/>
    <cellStyle name="VerdiColumnHeader 2 9 2" xfId="24872" xr:uid="{00000000-0005-0000-0000-00002B610000}"/>
    <cellStyle name="VerdiColumnHeader 2 9 2 2" xfId="24873" xr:uid="{00000000-0005-0000-0000-00002C610000}"/>
    <cellStyle name="VerdiColumnHeader 2 9 3" xfId="24874" xr:uid="{00000000-0005-0000-0000-00002D610000}"/>
    <cellStyle name="VerdiColumnHeader 20" xfId="24875" xr:uid="{00000000-0005-0000-0000-00002E610000}"/>
    <cellStyle name="VerdiColumnHeader 3" xfId="24876" xr:uid="{00000000-0005-0000-0000-00002F610000}"/>
    <cellStyle name="VerdiColumnHeader 3 2" xfId="24877" xr:uid="{00000000-0005-0000-0000-000030610000}"/>
    <cellStyle name="VerdiColumnHeader 3 2 2" xfId="24878" xr:uid="{00000000-0005-0000-0000-000031610000}"/>
    <cellStyle name="VerdiColumnHeader 3 3" xfId="24879" xr:uid="{00000000-0005-0000-0000-000032610000}"/>
    <cellStyle name="VerdiColumnHeader 4" xfId="24880" xr:uid="{00000000-0005-0000-0000-000033610000}"/>
    <cellStyle name="VerdiColumnHeader 4 2" xfId="24881" xr:uid="{00000000-0005-0000-0000-000034610000}"/>
    <cellStyle name="VerdiColumnHeader 4 2 2" xfId="24882" xr:uid="{00000000-0005-0000-0000-000035610000}"/>
    <cellStyle name="VerdiColumnHeader 4 3" xfId="24883" xr:uid="{00000000-0005-0000-0000-000036610000}"/>
    <cellStyle name="VerdiColumnHeader 5" xfId="24884" xr:uid="{00000000-0005-0000-0000-000037610000}"/>
    <cellStyle name="VerdiColumnHeader 5 10" xfId="24885" xr:uid="{00000000-0005-0000-0000-000038610000}"/>
    <cellStyle name="VerdiColumnHeader 5 10 2" xfId="24886" xr:uid="{00000000-0005-0000-0000-000039610000}"/>
    <cellStyle name="VerdiColumnHeader 5 10 2 2" xfId="24887" xr:uid="{00000000-0005-0000-0000-00003A610000}"/>
    <cellStyle name="VerdiColumnHeader 5 10 3" xfId="24888" xr:uid="{00000000-0005-0000-0000-00003B610000}"/>
    <cellStyle name="VerdiColumnHeader 5 11" xfId="24889" xr:uid="{00000000-0005-0000-0000-00003C610000}"/>
    <cellStyle name="VerdiColumnHeader 5 11 2" xfId="24890" xr:uid="{00000000-0005-0000-0000-00003D610000}"/>
    <cellStyle name="VerdiColumnHeader 5 11 2 2" xfId="24891" xr:uid="{00000000-0005-0000-0000-00003E610000}"/>
    <cellStyle name="VerdiColumnHeader 5 11 3" xfId="24892" xr:uid="{00000000-0005-0000-0000-00003F610000}"/>
    <cellStyle name="VerdiColumnHeader 5 12" xfId="24893" xr:uid="{00000000-0005-0000-0000-000040610000}"/>
    <cellStyle name="VerdiColumnHeader 5 12 2" xfId="24894" xr:uid="{00000000-0005-0000-0000-000041610000}"/>
    <cellStyle name="VerdiColumnHeader 5 12 2 2" xfId="24895" xr:uid="{00000000-0005-0000-0000-000042610000}"/>
    <cellStyle name="VerdiColumnHeader 5 12 3" xfId="24896" xr:uid="{00000000-0005-0000-0000-000043610000}"/>
    <cellStyle name="VerdiColumnHeader 5 13" xfId="24897" xr:uid="{00000000-0005-0000-0000-000044610000}"/>
    <cellStyle name="VerdiColumnHeader 5 13 2" xfId="24898" xr:uid="{00000000-0005-0000-0000-000045610000}"/>
    <cellStyle name="VerdiColumnHeader 5 14" xfId="24899" xr:uid="{00000000-0005-0000-0000-000046610000}"/>
    <cellStyle name="VerdiColumnHeader 5 2" xfId="24900" xr:uid="{00000000-0005-0000-0000-000047610000}"/>
    <cellStyle name="VerdiColumnHeader 5 2 2" xfId="24901" xr:uid="{00000000-0005-0000-0000-000048610000}"/>
    <cellStyle name="VerdiColumnHeader 5 2 2 2" xfId="24902" xr:uid="{00000000-0005-0000-0000-000049610000}"/>
    <cellStyle name="VerdiColumnHeader 5 2 3" xfId="24903" xr:uid="{00000000-0005-0000-0000-00004A610000}"/>
    <cellStyle name="VerdiColumnHeader 5 3" xfId="24904" xr:uid="{00000000-0005-0000-0000-00004B610000}"/>
    <cellStyle name="VerdiColumnHeader 5 3 2" xfId="24905" xr:uid="{00000000-0005-0000-0000-00004C610000}"/>
    <cellStyle name="VerdiColumnHeader 5 3 2 2" xfId="24906" xr:uid="{00000000-0005-0000-0000-00004D610000}"/>
    <cellStyle name="VerdiColumnHeader 5 3 3" xfId="24907" xr:uid="{00000000-0005-0000-0000-00004E610000}"/>
    <cellStyle name="VerdiColumnHeader 5 4" xfId="24908" xr:uid="{00000000-0005-0000-0000-00004F610000}"/>
    <cellStyle name="VerdiColumnHeader 5 4 2" xfId="24909" xr:uid="{00000000-0005-0000-0000-000050610000}"/>
    <cellStyle name="VerdiColumnHeader 5 4 2 2" xfId="24910" xr:uid="{00000000-0005-0000-0000-000051610000}"/>
    <cellStyle name="VerdiColumnHeader 5 4 3" xfId="24911" xr:uid="{00000000-0005-0000-0000-000052610000}"/>
    <cellStyle name="VerdiColumnHeader 5 5" xfId="24912" xr:uid="{00000000-0005-0000-0000-000053610000}"/>
    <cellStyle name="VerdiColumnHeader 5 5 2" xfId="24913" xr:uid="{00000000-0005-0000-0000-000054610000}"/>
    <cellStyle name="VerdiColumnHeader 5 5 2 2" xfId="24914" xr:uid="{00000000-0005-0000-0000-000055610000}"/>
    <cellStyle name="VerdiColumnHeader 5 5 3" xfId="24915" xr:uid="{00000000-0005-0000-0000-000056610000}"/>
    <cellStyle name="VerdiColumnHeader 5 6" xfId="24916" xr:uid="{00000000-0005-0000-0000-000057610000}"/>
    <cellStyle name="VerdiColumnHeader 5 6 2" xfId="24917" xr:uid="{00000000-0005-0000-0000-000058610000}"/>
    <cellStyle name="VerdiColumnHeader 5 6 2 2" xfId="24918" xr:uid="{00000000-0005-0000-0000-000059610000}"/>
    <cellStyle name="VerdiColumnHeader 5 6 3" xfId="24919" xr:uid="{00000000-0005-0000-0000-00005A610000}"/>
    <cellStyle name="VerdiColumnHeader 5 7" xfId="24920" xr:uid="{00000000-0005-0000-0000-00005B610000}"/>
    <cellStyle name="VerdiColumnHeader 5 7 2" xfId="24921" xr:uid="{00000000-0005-0000-0000-00005C610000}"/>
    <cellStyle name="VerdiColumnHeader 5 7 2 2" xfId="24922" xr:uid="{00000000-0005-0000-0000-00005D610000}"/>
    <cellStyle name="VerdiColumnHeader 5 7 3" xfId="24923" xr:uid="{00000000-0005-0000-0000-00005E610000}"/>
    <cellStyle name="VerdiColumnHeader 5 8" xfId="24924" xr:uid="{00000000-0005-0000-0000-00005F610000}"/>
    <cellStyle name="VerdiColumnHeader 5 8 2" xfId="24925" xr:uid="{00000000-0005-0000-0000-000060610000}"/>
    <cellStyle name="VerdiColumnHeader 5 8 2 2" xfId="24926" xr:uid="{00000000-0005-0000-0000-000061610000}"/>
    <cellStyle name="VerdiColumnHeader 5 8 3" xfId="24927" xr:uid="{00000000-0005-0000-0000-000062610000}"/>
    <cellStyle name="VerdiColumnHeader 5 9" xfId="24928" xr:uid="{00000000-0005-0000-0000-000063610000}"/>
    <cellStyle name="VerdiColumnHeader 5 9 2" xfId="24929" xr:uid="{00000000-0005-0000-0000-000064610000}"/>
    <cellStyle name="VerdiColumnHeader 5 9 2 2" xfId="24930" xr:uid="{00000000-0005-0000-0000-000065610000}"/>
    <cellStyle name="VerdiColumnHeader 5 9 3" xfId="24931" xr:uid="{00000000-0005-0000-0000-000066610000}"/>
    <cellStyle name="VerdiColumnHeader 6" xfId="24932" xr:uid="{00000000-0005-0000-0000-000067610000}"/>
    <cellStyle name="VerdiColumnHeader 6 2" xfId="24933" xr:uid="{00000000-0005-0000-0000-000068610000}"/>
    <cellStyle name="VerdiColumnHeader 6 2 2" xfId="24934" xr:uid="{00000000-0005-0000-0000-000069610000}"/>
    <cellStyle name="VerdiColumnHeader 6 3" xfId="24935" xr:uid="{00000000-0005-0000-0000-00006A610000}"/>
    <cellStyle name="VerdiColumnHeader 7" xfId="24936" xr:uid="{00000000-0005-0000-0000-00006B610000}"/>
    <cellStyle name="VerdiColumnHeader 7 2" xfId="24937" xr:uid="{00000000-0005-0000-0000-00006C610000}"/>
    <cellStyle name="VerdiColumnHeader 7 2 2" xfId="24938" xr:uid="{00000000-0005-0000-0000-00006D610000}"/>
    <cellStyle name="VerdiColumnHeader 7 3" xfId="24939" xr:uid="{00000000-0005-0000-0000-00006E610000}"/>
    <cellStyle name="VerdiColumnHeader 8" xfId="24940" xr:uid="{00000000-0005-0000-0000-00006F610000}"/>
    <cellStyle name="VerdiColumnHeader 8 2" xfId="24941" xr:uid="{00000000-0005-0000-0000-000070610000}"/>
    <cellStyle name="VerdiColumnHeader 8 2 2" xfId="24942" xr:uid="{00000000-0005-0000-0000-000071610000}"/>
    <cellStyle name="VerdiColumnHeader 8 2 2 2" xfId="24943" xr:uid="{00000000-0005-0000-0000-000072610000}"/>
    <cellStyle name="VerdiColumnHeader 8 2 3" xfId="24944" xr:uid="{00000000-0005-0000-0000-000073610000}"/>
    <cellStyle name="VerdiColumnHeader 8 3" xfId="24945" xr:uid="{00000000-0005-0000-0000-000074610000}"/>
    <cellStyle name="VerdiColumnHeader 8 3 2" xfId="24946" xr:uid="{00000000-0005-0000-0000-000075610000}"/>
    <cellStyle name="VerdiColumnHeader 8 4" xfId="24947" xr:uid="{00000000-0005-0000-0000-000076610000}"/>
    <cellStyle name="VerdiColumnHeader 9" xfId="24948" xr:uid="{00000000-0005-0000-0000-000077610000}"/>
    <cellStyle name="VerdiColumnHeader 9 2" xfId="24949" xr:uid="{00000000-0005-0000-0000-000078610000}"/>
    <cellStyle name="VerdiColumnHeader 9 2 2" xfId="24950" xr:uid="{00000000-0005-0000-0000-000079610000}"/>
    <cellStyle name="VerdiColumnHeader 9 3" xfId="24951" xr:uid="{00000000-0005-0000-0000-00007A610000}"/>
    <cellStyle name="VerdiColumnHeader_Datacom" xfId="24952" xr:uid="{00000000-0005-0000-0000-00007B610000}"/>
    <cellStyle name="VerdiColumnHeaders" xfId="24953" xr:uid="{00000000-0005-0000-0000-00007C610000}"/>
    <cellStyle name="VerdiColumnHeaders 2" xfId="24954" xr:uid="{00000000-0005-0000-0000-00007D610000}"/>
    <cellStyle name="VerdiColumnHeaders 2 2" xfId="24955" xr:uid="{00000000-0005-0000-0000-00007E610000}"/>
    <cellStyle name="VerdiColumnHeaders 3" xfId="24956" xr:uid="{00000000-0005-0000-0000-00007F610000}"/>
    <cellStyle name="VerdiColumnHeaders_BSC_TRC RAN Swap" xfId="24957" xr:uid="{00000000-0005-0000-0000-000080610000}"/>
    <cellStyle name="VerdiComment" xfId="24958" xr:uid="{00000000-0005-0000-0000-000081610000}"/>
    <cellStyle name="VerdiComment 2" xfId="24959" xr:uid="{00000000-0005-0000-0000-000082610000}"/>
    <cellStyle name="VerdiComment 2 2" xfId="24960" xr:uid="{00000000-0005-0000-0000-000083610000}"/>
    <cellStyle name="VerdiComment 3" xfId="24961" xr:uid="{00000000-0005-0000-0000-000084610000}"/>
    <cellStyle name="VerdiComment_BSC_TRC RAN Swap" xfId="24962" xr:uid="{00000000-0005-0000-0000-000085610000}"/>
    <cellStyle name="VerdiConfigDesc" xfId="24963" xr:uid="{00000000-0005-0000-0000-000086610000}"/>
    <cellStyle name="VerdiConfigDesc 2" xfId="24964" xr:uid="{00000000-0005-0000-0000-000087610000}"/>
    <cellStyle name="VerdiConfigDesc 2 2" xfId="24965" xr:uid="{00000000-0005-0000-0000-000088610000}"/>
    <cellStyle name="VerdiConfigDesc 3" xfId="24966" xr:uid="{00000000-0005-0000-0000-000089610000}"/>
    <cellStyle name="VerdiConfigDesc_BSC_TRC RAN Swap" xfId="24967" xr:uid="{00000000-0005-0000-0000-00008A610000}"/>
    <cellStyle name="VerdiCost" xfId="24968" xr:uid="{00000000-0005-0000-0000-00008B610000}"/>
    <cellStyle name="VerdiCost 2" xfId="24969" xr:uid="{00000000-0005-0000-0000-00008C610000}"/>
    <cellStyle name="VerdiCost 2 2" xfId="24970" xr:uid="{00000000-0005-0000-0000-00008D610000}"/>
    <cellStyle name="VerdiCost 2 2 2" xfId="24971" xr:uid="{00000000-0005-0000-0000-00008E610000}"/>
    <cellStyle name="VerdiCost 2 3" xfId="24972" xr:uid="{00000000-0005-0000-0000-00008F610000}"/>
    <cellStyle name="VerdiCost 3" xfId="24973" xr:uid="{00000000-0005-0000-0000-000090610000}"/>
    <cellStyle name="VerdiCost 3 2" xfId="24974" xr:uid="{00000000-0005-0000-0000-000091610000}"/>
    <cellStyle name="VerdiCost 4" xfId="24975" xr:uid="{00000000-0005-0000-0000-000092610000}"/>
    <cellStyle name="VerdiCost_wimax" xfId="24976" xr:uid="{00000000-0005-0000-0000-000093610000}"/>
    <cellStyle name="VerdiCostTotal" xfId="24977" xr:uid="{00000000-0005-0000-0000-000094610000}"/>
    <cellStyle name="VerdiCostTotal 2" xfId="24978" xr:uid="{00000000-0005-0000-0000-000095610000}"/>
    <cellStyle name="VerdiCostTotal 2 2" xfId="24979" xr:uid="{00000000-0005-0000-0000-000096610000}"/>
    <cellStyle name="VerdiCostTotal 3" xfId="24980" xr:uid="{00000000-0005-0000-0000-000097610000}"/>
    <cellStyle name="VerdiCustomername" xfId="24981" xr:uid="{00000000-0005-0000-0000-000098610000}"/>
    <cellStyle name="VerdiCustomername 2" xfId="24982" xr:uid="{00000000-0005-0000-0000-000099610000}"/>
    <cellStyle name="VerdiCustomername 2 2" xfId="24983" xr:uid="{00000000-0005-0000-0000-00009A610000}"/>
    <cellStyle name="VerdiCustomername 3" xfId="24984" xr:uid="{00000000-0005-0000-0000-00009B610000}"/>
    <cellStyle name="VerdiCustomername_BSC_TRC RAN Swap" xfId="24985" xr:uid="{00000000-0005-0000-0000-00009C610000}"/>
    <cellStyle name="VerdiDescription" xfId="24986" xr:uid="{00000000-0005-0000-0000-00009D610000}"/>
    <cellStyle name="VerdiDescription 2" xfId="24987" xr:uid="{00000000-0005-0000-0000-00009E610000}"/>
    <cellStyle name="VerdiDescription 2 2" xfId="24988" xr:uid="{00000000-0005-0000-0000-00009F610000}"/>
    <cellStyle name="VerdiDescription 3" xfId="24989" xr:uid="{00000000-0005-0000-0000-0000A0610000}"/>
    <cellStyle name="VerdiDescription 3 2" xfId="24990" xr:uid="{00000000-0005-0000-0000-0000A1610000}"/>
    <cellStyle name="VerdiDescription 4" xfId="24991" xr:uid="{00000000-0005-0000-0000-0000A2610000}"/>
    <cellStyle name="VerdiDescription 4 2" xfId="24992" xr:uid="{00000000-0005-0000-0000-0000A3610000}"/>
    <cellStyle name="VerdiDescription 5" xfId="24993" xr:uid="{00000000-0005-0000-0000-0000A4610000}"/>
    <cellStyle name="VerdiDescription 5 2" xfId="24994" xr:uid="{00000000-0005-0000-0000-0000A5610000}"/>
    <cellStyle name="VerdiDescription 6" xfId="24995" xr:uid="{00000000-0005-0000-0000-0000A6610000}"/>
    <cellStyle name="VerdiDescription 6 2" xfId="24996" xr:uid="{00000000-0005-0000-0000-0000A7610000}"/>
    <cellStyle name="VerdiDescription 7" xfId="24997" xr:uid="{00000000-0005-0000-0000-0000A8610000}"/>
    <cellStyle name="VerdiDescription 7 2" xfId="24998" xr:uid="{00000000-0005-0000-0000-0000A9610000}"/>
    <cellStyle name="VerdiDescription 8" xfId="24999" xr:uid="{00000000-0005-0000-0000-0000AA610000}"/>
    <cellStyle name="VerdiDescription_BSC_TRC RAN Swap" xfId="25000" xr:uid="{00000000-0005-0000-0000-0000AB610000}"/>
    <cellStyle name="VerdiDiscount" xfId="25001" xr:uid="{00000000-0005-0000-0000-0000AC610000}"/>
    <cellStyle name="VerdiDiscount 2" xfId="25002" xr:uid="{00000000-0005-0000-0000-0000AD610000}"/>
    <cellStyle name="VerdiDiscount 2 2" xfId="25003" xr:uid="{00000000-0005-0000-0000-0000AE610000}"/>
    <cellStyle name="VerdiDiscount 2 2 2" xfId="25004" xr:uid="{00000000-0005-0000-0000-0000AF610000}"/>
    <cellStyle name="VerdiDiscount 2 3" xfId="25005" xr:uid="{00000000-0005-0000-0000-0000B0610000}"/>
    <cellStyle name="VerdiDiscount 3" xfId="25006" xr:uid="{00000000-0005-0000-0000-0000B1610000}"/>
    <cellStyle name="VerdiDiscount 3 2" xfId="25007" xr:uid="{00000000-0005-0000-0000-0000B2610000}"/>
    <cellStyle name="VerdiDiscount 4" xfId="25008" xr:uid="{00000000-0005-0000-0000-0000B3610000}"/>
    <cellStyle name="VerdiDiscount 4 2" xfId="25009" xr:uid="{00000000-0005-0000-0000-0000B4610000}"/>
    <cellStyle name="VerdiDiscount 5" xfId="25010" xr:uid="{00000000-0005-0000-0000-0000B5610000}"/>
    <cellStyle name="VerdiDiscount_BSC_TRC RAN Swap" xfId="25011" xr:uid="{00000000-0005-0000-0000-0000B6610000}"/>
    <cellStyle name="VerdiELSNNUMBER" xfId="25012" xr:uid="{00000000-0005-0000-0000-0000B7610000}"/>
    <cellStyle name="VerdiELSNNUMBER 2" xfId="25013" xr:uid="{00000000-0005-0000-0000-0000B8610000}"/>
    <cellStyle name="VerdiELSNNUMBER 2 2" xfId="25014" xr:uid="{00000000-0005-0000-0000-0000B9610000}"/>
    <cellStyle name="VerdiELSNNUMBER 3" xfId="25015" xr:uid="{00000000-0005-0000-0000-0000BA610000}"/>
    <cellStyle name="VerdiELSNNUMBER_BSC_TRC RAN Swap" xfId="25016" xr:uid="{00000000-0005-0000-0000-0000BB610000}"/>
    <cellStyle name="VerdiEricssonName" xfId="25017" xr:uid="{00000000-0005-0000-0000-0000BC610000}"/>
    <cellStyle name="VerdiEricssonName 2" xfId="25018" xr:uid="{00000000-0005-0000-0000-0000BD610000}"/>
    <cellStyle name="VerdiEricssonName 2 2" xfId="25019" xr:uid="{00000000-0005-0000-0000-0000BE610000}"/>
    <cellStyle name="VerdiEricssonName 2 2 2" xfId="25020" xr:uid="{00000000-0005-0000-0000-0000BF610000}"/>
    <cellStyle name="VerdiEricssonName 2 3" xfId="25021" xr:uid="{00000000-0005-0000-0000-0000C0610000}"/>
    <cellStyle name="VerdiEricssonName 3" xfId="25022" xr:uid="{00000000-0005-0000-0000-0000C1610000}"/>
    <cellStyle name="VerdiEricssonName 3 2" xfId="25023" xr:uid="{00000000-0005-0000-0000-0000C2610000}"/>
    <cellStyle name="VerdiEricssonName 4" xfId="25024" xr:uid="{00000000-0005-0000-0000-0000C3610000}"/>
    <cellStyle name="VerdiEricssonName 4 2" xfId="25025" xr:uid="{00000000-0005-0000-0000-0000C4610000}"/>
    <cellStyle name="VerdiEricssonName 5" xfId="25026" xr:uid="{00000000-0005-0000-0000-0000C5610000}"/>
    <cellStyle name="VerdiEricssonName 5 2" xfId="25027" xr:uid="{00000000-0005-0000-0000-0000C6610000}"/>
    <cellStyle name="VerdiEricssonName 6" xfId="25028" xr:uid="{00000000-0005-0000-0000-0000C7610000}"/>
    <cellStyle name="VerdiEricssonName 6 2" xfId="25029" xr:uid="{00000000-0005-0000-0000-0000C8610000}"/>
    <cellStyle name="VerdiEricssonName 7" xfId="25030" xr:uid="{00000000-0005-0000-0000-0000C9610000}"/>
    <cellStyle name="VerdiEricssonName 7 2" xfId="25031" xr:uid="{00000000-0005-0000-0000-0000CA610000}"/>
    <cellStyle name="VerdiEricssonName 8" xfId="25032" xr:uid="{00000000-0005-0000-0000-0000CB610000}"/>
    <cellStyle name="VerdiEricssonname_BSC_TRC RAN Swap" xfId="25033" xr:uid="{00000000-0005-0000-0000-0000CC610000}"/>
    <cellStyle name="VerdiFireCode" xfId="25034" xr:uid="{00000000-0005-0000-0000-0000CD610000}"/>
    <cellStyle name="VerdiFireCode 2" xfId="25035" xr:uid="{00000000-0005-0000-0000-0000CE610000}"/>
    <cellStyle name="VerdiFireCode 2 2" xfId="25036" xr:uid="{00000000-0005-0000-0000-0000CF610000}"/>
    <cellStyle name="VerdiFireCode 3" xfId="25037" xr:uid="{00000000-0005-0000-0000-0000D0610000}"/>
    <cellStyle name="VerdiFireCode 3 2" xfId="25038" xr:uid="{00000000-0005-0000-0000-0000D1610000}"/>
    <cellStyle name="VerdiFireCode 4" xfId="25039" xr:uid="{00000000-0005-0000-0000-0000D2610000}"/>
    <cellStyle name="VerdiFireCode 4 2" xfId="25040" xr:uid="{00000000-0005-0000-0000-0000D3610000}"/>
    <cellStyle name="VerdiFireCode 5" xfId="25041" xr:uid="{00000000-0005-0000-0000-0000D4610000}"/>
    <cellStyle name="VerdiFireCodeDescription" xfId="25042" xr:uid="{00000000-0005-0000-0000-0000D5610000}"/>
    <cellStyle name="VerdiFireCodeDescription 2" xfId="25043" xr:uid="{00000000-0005-0000-0000-0000D6610000}"/>
    <cellStyle name="VerdiFireCodeDescription 2 2" xfId="25044" xr:uid="{00000000-0005-0000-0000-0000D7610000}"/>
    <cellStyle name="VerdiFireCodeDescription 2 2 2" xfId="25045" xr:uid="{00000000-0005-0000-0000-0000D8610000}"/>
    <cellStyle name="VerdiFireCodeDescription 2 3" xfId="25046" xr:uid="{00000000-0005-0000-0000-0000D9610000}"/>
    <cellStyle name="VerdiFireCodeDescription 3" xfId="25047" xr:uid="{00000000-0005-0000-0000-0000DA610000}"/>
    <cellStyle name="VerdiFireCodeDescription 3 2" xfId="25048" xr:uid="{00000000-0005-0000-0000-0000DB610000}"/>
    <cellStyle name="VerdiFireCodeDescription 4" xfId="25049" xr:uid="{00000000-0005-0000-0000-0000DC610000}"/>
    <cellStyle name="VerdiFireCodeDescription 4 2" xfId="25050" xr:uid="{00000000-0005-0000-0000-0000DD610000}"/>
    <cellStyle name="VerdiFireCodeDescription 5" xfId="25051" xr:uid="{00000000-0005-0000-0000-0000DE610000}"/>
    <cellStyle name="VerdiFireCodeDescription 5 2" xfId="25052" xr:uid="{00000000-0005-0000-0000-0000DF610000}"/>
    <cellStyle name="VerdiFireCodeDescription 6" xfId="25053" xr:uid="{00000000-0005-0000-0000-0000E0610000}"/>
    <cellStyle name="VerdiFireCodeDescription 6 2" xfId="25054" xr:uid="{00000000-0005-0000-0000-0000E1610000}"/>
    <cellStyle name="VerdiFireCodeDescription 7" xfId="25055" xr:uid="{00000000-0005-0000-0000-0000E2610000}"/>
    <cellStyle name="VerdiFireCodeDescription 7 2" xfId="25056" xr:uid="{00000000-0005-0000-0000-0000E3610000}"/>
    <cellStyle name="VerdiFireCodeDescription 8" xfId="25057" xr:uid="{00000000-0005-0000-0000-0000E4610000}"/>
    <cellStyle name="VerdiFireCodeDescription_Microwave SDH" xfId="25058" xr:uid="{00000000-0005-0000-0000-0000E5610000}"/>
    <cellStyle name="VerdiGAQty" xfId="25059" xr:uid="{00000000-0005-0000-0000-0000E6610000}"/>
    <cellStyle name="VerdiGAQty 2" xfId="25060" xr:uid="{00000000-0005-0000-0000-0000E7610000}"/>
    <cellStyle name="VerdiGAQty 2 2" xfId="25061" xr:uid="{00000000-0005-0000-0000-0000E8610000}"/>
    <cellStyle name="VerdiGAQty 3" xfId="25062" xr:uid="{00000000-0005-0000-0000-0000E9610000}"/>
    <cellStyle name="VerdiGAQty_BSC_TRC RAN Swap" xfId="25063" xr:uid="{00000000-0005-0000-0000-0000EA610000}"/>
    <cellStyle name="VerdiGAQuantity" xfId="25064" xr:uid="{00000000-0005-0000-0000-0000EB610000}"/>
    <cellStyle name="VerdiGAQuantity 2" xfId="25065" xr:uid="{00000000-0005-0000-0000-0000EC610000}"/>
    <cellStyle name="VerdiGAQuantity 2 2" xfId="25066" xr:uid="{00000000-0005-0000-0000-0000ED610000}"/>
    <cellStyle name="VerdiGAQuantity 3" xfId="25067" xr:uid="{00000000-0005-0000-0000-0000EE610000}"/>
    <cellStyle name="VerdiGAQuantity 3 2" xfId="25068" xr:uid="{00000000-0005-0000-0000-0000EF610000}"/>
    <cellStyle name="VerdiGAQuantity 4" xfId="25069" xr:uid="{00000000-0005-0000-0000-0000F0610000}"/>
    <cellStyle name="VerdiGAQuantity 4 2" xfId="25070" xr:uid="{00000000-0005-0000-0000-0000F1610000}"/>
    <cellStyle name="VerdiGAQuantity 5" xfId="25071" xr:uid="{00000000-0005-0000-0000-0000F2610000}"/>
    <cellStyle name="VerdiGAQuantity 5 2" xfId="25072" xr:uid="{00000000-0005-0000-0000-0000F3610000}"/>
    <cellStyle name="VerdiGAQuantity 6" xfId="25073" xr:uid="{00000000-0005-0000-0000-0000F4610000}"/>
    <cellStyle name="VerdiGAQuantity 6 2" xfId="25074" xr:uid="{00000000-0005-0000-0000-0000F5610000}"/>
    <cellStyle name="VerdiGAQuantity 7" xfId="25075" xr:uid="{00000000-0005-0000-0000-0000F6610000}"/>
    <cellStyle name="VerdiGAQuantity 7 2" xfId="25076" xr:uid="{00000000-0005-0000-0000-0000F7610000}"/>
    <cellStyle name="VerdiGAQuantity 8" xfId="25077" xr:uid="{00000000-0005-0000-0000-0000F8610000}"/>
    <cellStyle name="VerdiGAValue" xfId="25078" xr:uid="{00000000-0005-0000-0000-0000F9610000}"/>
    <cellStyle name="VerdiGAValue 2" xfId="25079" xr:uid="{00000000-0005-0000-0000-0000FA610000}"/>
    <cellStyle name="VerdiGAValue 2 2" xfId="25080" xr:uid="{00000000-0005-0000-0000-0000FB610000}"/>
    <cellStyle name="VerdiGAValue 3" xfId="25081" xr:uid="{00000000-0005-0000-0000-0000FC610000}"/>
    <cellStyle name="VerdiGrandTotal" xfId="25082" xr:uid="{00000000-0005-0000-0000-0000FD610000}"/>
    <cellStyle name="VerdiGrandTotal 2" xfId="25083" xr:uid="{00000000-0005-0000-0000-0000FE610000}"/>
    <cellStyle name="VerdiGrandTotal 2 2" xfId="25084" xr:uid="{00000000-0005-0000-0000-0000FF610000}"/>
    <cellStyle name="VerdiGrandTotal 3" xfId="25085" xr:uid="{00000000-0005-0000-0000-000000620000}"/>
    <cellStyle name="VerdiGrandTotal 3 2" xfId="25086" xr:uid="{00000000-0005-0000-0000-000001620000}"/>
    <cellStyle name="VerdiGrandTotal 4" xfId="25087" xr:uid="{00000000-0005-0000-0000-000002620000}"/>
    <cellStyle name="VerdiGrandTotal 4 2" xfId="25088" xr:uid="{00000000-0005-0000-0000-000003620000}"/>
    <cellStyle name="VerdiGrandTotal 5" xfId="25089" xr:uid="{00000000-0005-0000-0000-000004620000}"/>
    <cellStyle name="VerdiGrandTotal_BSC_TRC RAN Swap" xfId="25090" xr:uid="{00000000-0005-0000-0000-000005620000}"/>
    <cellStyle name="VerdiGrossMargin%" xfId="25091" xr:uid="{00000000-0005-0000-0000-000006620000}"/>
    <cellStyle name="VerdiGrossMargin% 2" xfId="25092" xr:uid="{00000000-0005-0000-0000-000007620000}"/>
    <cellStyle name="VerdiGrossMargin% 2 2" xfId="25093" xr:uid="{00000000-0005-0000-0000-000008620000}"/>
    <cellStyle name="VerdiGrossMargin% 3" xfId="25094" xr:uid="{00000000-0005-0000-0000-000009620000}"/>
    <cellStyle name="VerdiGrossTotal" xfId="25095" xr:uid="{00000000-0005-0000-0000-00000A620000}"/>
    <cellStyle name="VerdiGrossTotal 2" xfId="25096" xr:uid="{00000000-0005-0000-0000-00000B620000}"/>
    <cellStyle name="VerdiGrossTotal 2 2" xfId="25097" xr:uid="{00000000-0005-0000-0000-00000C620000}"/>
    <cellStyle name="VerdiGrossTotal 2 2 2" xfId="25098" xr:uid="{00000000-0005-0000-0000-00000D620000}"/>
    <cellStyle name="VerdiGrossTotal 2 3" xfId="25099" xr:uid="{00000000-0005-0000-0000-00000E620000}"/>
    <cellStyle name="VerdiGrossTotal 3" xfId="25100" xr:uid="{00000000-0005-0000-0000-00000F620000}"/>
    <cellStyle name="VerdiGrossTotal 3 2" xfId="25101" xr:uid="{00000000-0005-0000-0000-000010620000}"/>
    <cellStyle name="VerdiGrossTotal 3 2 2" xfId="25102" xr:uid="{00000000-0005-0000-0000-000011620000}"/>
    <cellStyle name="VerdiGrossTotal 3 3" xfId="25103" xr:uid="{00000000-0005-0000-0000-000012620000}"/>
    <cellStyle name="VerdiGrossTotal 4" xfId="25104" xr:uid="{00000000-0005-0000-0000-000013620000}"/>
    <cellStyle name="VerdiGrossTotal 4 2" xfId="25105" xr:uid="{00000000-0005-0000-0000-000014620000}"/>
    <cellStyle name="VerdiGrossTotal 4 2 2" xfId="25106" xr:uid="{00000000-0005-0000-0000-000015620000}"/>
    <cellStyle name="VerdiGrossTotal 4 3" xfId="25107" xr:uid="{00000000-0005-0000-0000-000016620000}"/>
    <cellStyle name="VerdiGrossTotal 5" xfId="25108" xr:uid="{00000000-0005-0000-0000-000017620000}"/>
    <cellStyle name="VerdiGrossTotal 5 2" xfId="25109" xr:uid="{00000000-0005-0000-0000-000018620000}"/>
    <cellStyle name="VerdiGrossTotal 6" xfId="25110" xr:uid="{00000000-0005-0000-0000-000019620000}"/>
    <cellStyle name="VerdiGrossTotal_BSC_TRC RAN Swap" xfId="25111" xr:uid="{00000000-0005-0000-0000-00001A620000}"/>
    <cellStyle name="VerdiIPBNUMBER" xfId="25112" xr:uid="{00000000-0005-0000-0000-00001B620000}"/>
    <cellStyle name="VerdiIPBNUMBER 2" xfId="25113" xr:uid="{00000000-0005-0000-0000-00001C620000}"/>
    <cellStyle name="VerdiIPBNUMBER 2 2" xfId="25114" xr:uid="{00000000-0005-0000-0000-00001D620000}"/>
    <cellStyle name="VerdiIPBNUMBER 3" xfId="25115" xr:uid="{00000000-0005-0000-0000-00001E620000}"/>
    <cellStyle name="VerdiIPBNUMBER_BSC_TRC RAN Swap" xfId="25116" xr:uid="{00000000-0005-0000-0000-00001F620000}"/>
    <cellStyle name="VerdiItemno" xfId="25117" xr:uid="{00000000-0005-0000-0000-000020620000}"/>
    <cellStyle name="VerdiItemno 2" xfId="25118" xr:uid="{00000000-0005-0000-0000-000021620000}"/>
    <cellStyle name="VerdiItemno 2 2" xfId="25119" xr:uid="{00000000-0005-0000-0000-000022620000}"/>
    <cellStyle name="VerdiItemno 2 2 2" xfId="25120" xr:uid="{00000000-0005-0000-0000-000023620000}"/>
    <cellStyle name="VerdiItemno 2 3" xfId="25121" xr:uid="{00000000-0005-0000-0000-000024620000}"/>
    <cellStyle name="VerdiItemno 3" xfId="25122" xr:uid="{00000000-0005-0000-0000-000025620000}"/>
    <cellStyle name="VerdiItemno 3 2" xfId="25123" xr:uid="{00000000-0005-0000-0000-000026620000}"/>
    <cellStyle name="VerdiItemNo 4" xfId="25124" xr:uid="{00000000-0005-0000-0000-000027620000}"/>
    <cellStyle name="VerdiItemNo 4 2" xfId="25125" xr:uid="{00000000-0005-0000-0000-000028620000}"/>
    <cellStyle name="VerdiItemNo 5" xfId="25126" xr:uid="{00000000-0005-0000-0000-000029620000}"/>
    <cellStyle name="VerdiItemNo 5 2" xfId="25127" xr:uid="{00000000-0005-0000-0000-00002A620000}"/>
    <cellStyle name="VerdiItemno 6" xfId="25128" xr:uid="{00000000-0005-0000-0000-00002B620000}"/>
    <cellStyle name="VerdiItemNo_BSC_TRC RAN Swap" xfId="25129" xr:uid="{00000000-0005-0000-0000-00002C620000}"/>
    <cellStyle name="VerdiLocalProduct" xfId="25130" xr:uid="{00000000-0005-0000-0000-00002D620000}"/>
    <cellStyle name="VerdiLocalProduct 2" xfId="25131" xr:uid="{00000000-0005-0000-0000-00002E620000}"/>
    <cellStyle name="VerdiLocalProduct 2 2" xfId="25132" xr:uid="{00000000-0005-0000-0000-00002F620000}"/>
    <cellStyle name="VerdiLocalProduct 2 2 2" xfId="25133" xr:uid="{00000000-0005-0000-0000-000030620000}"/>
    <cellStyle name="VerdiLocalProduct 2 3" xfId="25134" xr:uid="{00000000-0005-0000-0000-000031620000}"/>
    <cellStyle name="VerdiLocalProduct 3" xfId="25135" xr:uid="{00000000-0005-0000-0000-000032620000}"/>
    <cellStyle name="VerdiLocalProduct 3 2" xfId="25136" xr:uid="{00000000-0005-0000-0000-000033620000}"/>
    <cellStyle name="VerdiLocalProduct 4" xfId="25137" xr:uid="{00000000-0005-0000-0000-000034620000}"/>
    <cellStyle name="VerdiLocalProduct 4 2" xfId="25138" xr:uid="{00000000-0005-0000-0000-000035620000}"/>
    <cellStyle name="VerdiLocalProduct 5" xfId="25139" xr:uid="{00000000-0005-0000-0000-000036620000}"/>
    <cellStyle name="VerdiLocalProduct_wimax" xfId="25140" xr:uid="{00000000-0005-0000-0000-000037620000}"/>
    <cellStyle name="VerdiNetRPF" xfId="25141" xr:uid="{00000000-0005-0000-0000-000038620000}"/>
    <cellStyle name="VerdiNetRPF 2" xfId="25142" xr:uid="{00000000-0005-0000-0000-000039620000}"/>
    <cellStyle name="VerdiNetRPF 2 2" xfId="25143" xr:uid="{00000000-0005-0000-0000-00003A620000}"/>
    <cellStyle name="VerdiNetRPF 2 2 2" xfId="25144" xr:uid="{00000000-0005-0000-0000-00003B620000}"/>
    <cellStyle name="VerdiNetRPF 2 3" xfId="25145" xr:uid="{00000000-0005-0000-0000-00003C620000}"/>
    <cellStyle name="VerdiNetRPF 3" xfId="25146" xr:uid="{00000000-0005-0000-0000-00003D620000}"/>
    <cellStyle name="VerdiNetRPF 3 2" xfId="25147" xr:uid="{00000000-0005-0000-0000-00003E620000}"/>
    <cellStyle name="VerdiNetRPF 3 2 2" xfId="25148" xr:uid="{00000000-0005-0000-0000-00003F620000}"/>
    <cellStyle name="VerdiNetRPF 3 3" xfId="25149" xr:uid="{00000000-0005-0000-0000-000040620000}"/>
    <cellStyle name="VerdiNetRPF 4" xfId="25150" xr:uid="{00000000-0005-0000-0000-000041620000}"/>
    <cellStyle name="VerdiNetRPF 4 2" xfId="25151" xr:uid="{00000000-0005-0000-0000-000042620000}"/>
    <cellStyle name="VerdiNetRPF 5" xfId="25152" xr:uid="{00000000-0005-0000-0000-000043620000}"/>
    <cellStyle name="VerdiNetRPF 5 2" xfId="25153" xr:uid="{00000000-0005-0000-0000-000044620000}"/>
    <cellStyle name="VerdiNetRPF 6" xfId="25154" xr:uid="{00000000-0005-0000-0000-000045620000}"/>
    <cellStyle name="VerdiNetRPF_BSC_TRC RAN Swap" xfId="25155" xr:uid="{00000000-0005-0000-0000-000046620000}"/>
    <cellStyle name="VerdiNetTotal" xfId="25156" xr:uid="{00000000-0005-0000-0000-000047620000}"/>
    <cellStyle name="VerdiNetTotal 2" xfId="25157" xr:uid="{00000000-0005-0000-0000-000048620000}"/>
    <cellStyle name="VerdiNetTotal 2 2" xfId="25158" xr:uid="{00000000-0005-0000-0000-000049620000}"/>
    <cellStyle name="VerdiNetTotal 2 2 2" xfId="25159" xr:uid="{00000000-0005-0000-0000-00004A620000}"/>
    <cellStyle name="VerdiNetTotal 2 3" xfId="25160" xr:uid="{00000000-0005-0000-0000-00004B620000}"/>
    <cellStyle name="VerdiNetTotal 3" xfId="25161" xr:uid="{00000000-0005-0000-0000-00004C620000}"/>
    <cellStyle name="VerdiNetTotal 3 2" xfId="25162" xr:uid="{00000000-0005-0000-0000-00004D620000}"/>
    <cellStyle name="VerdiNetTotal 3 2 2" xfId="25163" xr:uid="{00000000-0005-0000-0000-00004E620000}"/>
    <cellStyle name="VerdiNetTotal 3 3" xfId="25164" xr:uid="{00000000-0005-0000-0000-00004F620000}"/>
    <cellStyle name="VerdiNetTotal 4" xfId="25165" xr:uid="{00000000-0005-0000-0000-000050620000}"/>
    <cellStyle name="VerdiNetTotal 4 2" xfId="25166" xr:uid="{00000000-0005-0000-0000-000051620000}"/>
    <cellStyle name="VerdiNetTotal 4 2 2" xfId="25167" xr:uid="{00000000-0005-0000-0000-000052620000}"/>
    <cellStyle name="VerdiNetTotal 4 3" xfId="25168" xr:uid="{00000000-0005-0000-0000-000053620000}"/>
    <cellStyle name="VerdiNetTotal 5" xfId="25169" xr:uid="{00000000-0005-0000-0000-000054620000}"/>
    <cellStyle name="VerdiNetTotal 5 2" xfId="25170" xr:uid="{00000000-0005-0000-0000-000055620000}"/>
    <cellStyle name="VerdiNetTotal 6" xfId="25171" xr:uid="{00000000-0005-0000-0000-000056620000}"/>
    <cellStyle name="VerdiNetTotal_wimax" xfId="25172" xr:uid="{00000000-0005-0000-0000-000057620000}"/>
    <cellStyle name="VerdiNodeDescription" xfId="25173" xr:uid="{00000000-0005-0000-0000-000058620000}"/>
    <cellStyle name="VerdiNodeDescription 2" xfId="25174" xr:uid="{00000000-0005-0000-0000-000059620000}"/>
    <cellStyle name="VerdiNodeDescription 2 2" xfId="25175" xr:uid="{00000000-0005-0000-0000-00005A620000}"/>
    <cellStyle name="VerdiNodeDescription 3" xfId="25176" xr:uid="{00000000-0005-0000-0000-00005B620000}"/>
    <cellStyle name="VerdiPAPE" xfId="25177" xr:uid="{00000000-0005-0000-0000-00005C620000}"/>
    <cellStyle name="VerdiPAPE 2" xfId="25178" xr:uid="{00000000-0005-0000-0000-00005D620000}"/>
    <cellStyle name="VerdiPAPE 2 2" xfId="25179" xr:uid="{00000000-0005-0000-0000-00005E620000}"/>
    <cellStyle name="VerdiPAPE 2 2 2" xfId="25180" xr:uid="{00000000-0005-0000-0000-00005F620000}"/>
    <cellStyle name="VerdiPAPE 2 3" xfId="25181" xr:uid="{00000000-0005-0000-0000-000060620000}"/>
    <cellStyle name="VerdiPAPE 3" xfId="25182" xr:uid="{00000000-0005-0000-0000-000061620000}"/>
    <cellStyle name="VerdiPAPE 3 2" xfId="25183" xr:uid="{00000000-0005-0000-0000-000062620000}"/>
    <cellStyle name="VerdiPAPE 3 2 2" xfId="25184" xr:uid="{00000000-0005-0000-0000-000063620000}"/>
    <cellStyle name="VerdiPAPE 3 3" xfId="25185" xr:uid="{00000000-0005-0000-0000-000064620000}"/>
    <cellStyle name="VerdiPAPE 4" xfId="25186" xr:uid="{00000000-0005-0000-0000-000065620000}"/>
    <cellStyle name="VerdiPAPE 4 2" xfId="25187" xr:uid="{00000000-0005-0000-0000-000066620000}"/>
    <cellStyle name="VerdiPAPE 4 2 2" xfId="25188" xr:uid="{00000000-0005-0000-0000-000067620000}"/>
    <cellStyle name="VerdiPAPE 4 3" xfId="25189" xr:uid="{00000000-0005-0000-0000-000068620000}"/>
    <cellStyle name="VerdiPAPE 5" xfId="25190" xr:uid="{00000000-0005-0000-0000-000069620000}"/>
    <cellStyle name="VerdiPAPE 5 2" xfId="25191" xr:uid="{00000000-0005-0000-0000-00006A620000}"/>
    <cellStyle name="VerdiPAPE 6" xfId="25192" xr:uid="{00000000-0005-0000-0000-00006B620000}"/>
    <cellStyle name="VerdiPAPE_wimax" xfId="25193" xr:uid="{00000000-0005-0000-0000-00006C620000}"/>
    <cellStyle name="VerdiPriceErosion" xfId="25194" xr:uid="{00000000-0005-0000-0000-00006D620000}"/>
    <cellStyle name="VerdiPriceErosion 2" xfId="25195" xr:uid="{00000000-0005-0000-0000-00006E620000}"/>
    <cellStyle name="VerdiPriceErosion 2 2" xfId="25196" xr:uid="{00000000-0005-0000-0000-00006F620000}"/>
    <cellStyle name="VerdiPriceErosion 2 2 2" xfId="25197" xr:uid="{00000000-0005-0000-0000-000070620000}"/>
    <cellStyle name="VerdiPriceErosion 2 3" xfId="25198" xr:uid="{00000000-0005-0000-0000-000071620000}"/>
    <cellStyle name="VerdiPriceErosion 3" xfId="25199" xr:uid="{00000000-0005-0000-0000-000072620000}"/>
    <cellStyle name="VerdiPriceErosion 3 2" xfId="25200" xr:uid="{00000000-0005-0000-0000-000073620000}"/>
    <cellStyle name="VerdiPriceErosion 4" xfId="25201" xr:uid="{00000000-0005-0000-0000-000074620000}"/>
    <cellStyle name="VerdiPriceErosion 4 2" xfId="25202" xr:uid="{00000000-0005-0000-0000-000075620000}"/>
    <cellStyle name="VerdiPriceErosion 5" xfId="25203" xr:uid="{00000000-0005-0000-0000-000076620000}"/>
    <cellStyle name="VerdiPriceErosion_BSC_TRC RAN Swap" xfId="25204" xr:uid="{00000000-0005-0000-0000-000077620000}"/>
    <cellStyle name="VerdiPriceObjects" xfId="25205" xr:uid="{00000000-0005-0000-0000-000078620000}"/>
    <cellStyle name="VerdiPriceObjects 2" xfId="25206" xr:uid="{00000000-0005-0000-0000-000079620000}"/>
    <cellStyle name="VerdiPriceObjects 2 2" xfId="25207" xr:uid="{00000000-0005-0000-0000-00007A620000}"/>
    <cellStyle name="VerdiPriceObjects 3" xfId="25208" xr:uid="{00000000-0005-0000-0000-00007B620000}"/>
    <cellStyle name="VerdiPriceObjects 3 2" xfId="25209" xr:uid="{00000000-0005-0000-0000-00007C620000}"/>
    <cellStyle name="VerdiPriceObjects 4" xfId="25210" xr:uid="{00000000-0005-0000-0000-00007D620000}"/>
    <cellStyle name="VerdiPriceObjects 4 2" xfId="25211" xr:uid="{00000000-0005-0000-0000-00007E620000}"/>
    <cellStyle name="VerdiPriceObjects 5" xfId="25212" xr:uid="{00000000-0005-0000-0000-00007F620000}"/>
    <cellStyle name="VerdiProductNo" xfId="25213" xr:uid="{00000000-0005-0000-0000-000080620000}"/>
    <cellStyle name="VerdiProductNo 2" xfId="25214" xr:uid="{00000000-0005-0000-0000-000081620000}"/>
    <cellStyle name="VerdiProductNo 2 2" xfId="25215" xr:uid="{00000000-0005-0000-0000-000082620000}"/>
    <cellStyle name="VerdiProductNo 2 2 2" xfId="25216" xr:uid="{00000000-0005-0000-0000-000083620000}"/>
    <cellStyle name="VerdiProductNo 2 3" xfId="25217" xr:uid="{00000000-0005-0000-0000-000084620000}"/>
    <cellStyle name="VerdiProductNo 2 3 2" xfId="25218" xr:uid="{00000000-0005-0000-0000-000085620000}"/>
    <cellStyle name="VerdiProductNo 2 4" xfId="25219" xr:uid="{00000000-0005-0000-0000-000086620000}"/>
    <cellStyle name="VerdiProductNo 3" xfId="25220" xr:uid="{00000000-0005-0000-0000-000087620000}"/>
    <cellStyle name="VerdiProductNo 3 2" xfId="25221" xr:uid="{00000000-0005-0000-0000-000088620000}"/>
    <cellStyle name="VerdiProductNo 4" xfId="25222" xr:uid="{00000000-0005-0000-0000-000089620000}"/>
    <cellStyle name="VerdiProductNo 4 2" xfId="25223" xr:uid="{00000000-0005-0000-0000-00008A620000}"/>
    <cellStyle name="VerdiProductNo 5" xfId="25224" xr:uid="{00000000-0005-0000-0000-00008B620000}"/>
    <cellStyle name="VerdiProductNo 5 2" xfId="25225" xr:uid="{00000000-0005-0000-0000-00008C620000}"/>
    <cellStyle name="VerdiProductNo 6" xfId="25226" xr:uid="{00000000-0005-0000-0000-00008D620000}"/>
    <cellStyle name="VerdiProductNo 6 2" xfId="25227" xr:uid="{00000000-0005-0000-0000-00008E620000}"/>
    <cellStyle name="VerdiProductNo 7" xfId="25228" xr:uid="{00000000-0005-0000-0000-00008F620000}"/>
    <cellStyle name="VerdiProductNo 7 2" xfId="25229" xr:uid="{00000000-0005-0000-0000-000090620000}"/>
    <cellStyle name="VerdiProductNo 8" xfId="25230" xr:uid="{00000000-0005-0000-0000-000091620000}"/>
    <cellStyle name="VerdiProductNo_Microwave SDH" xfId="25231" xr:uid="{00000000-0005-0000-0000-000092620000}"/>
    <cellStyle name="VerdiProductType" xfId="25232" xr:uid="{00000000-0005-0000-0000-000093620000}"/>
    <cellStyle name="VerdiProductType 2" xfId="25233" xr:uid="{00000000-0005-0000-0000-000094620000}"/>
    <cellStyle name="VerdiProductType 2 2" xfId="25234" xr:uid="{00000000-0005-0000-0000-000095620000}"/>
    <cellStyle name="VerdiProductType 3" xfId="25235" xr:uid="{00000000-0005-0000-0000-000096620000}"/>
    <cellStyle name="VerdiProductType 3 2" xfId="25236" xr:uid="{00000000-0005-0000-0000-000097620000}"/>
    <cellStyle name="VerdiProductType 4" xfId="25237" xr:uid="{00000000-0005-0000-0000-000098620000}"/>
    <cellStyle name="VerdiProductType 4 2" xfId="25238" xr:uid="{00000000-0005-0000-0000-000099620000}"/>
    <cellStyle name="VerdiProductType 5" xfId="25239" xr:uid="{00000000-0005-0000-0000-00009A620000}"/>
    <cellStyle name="VerdiProductUnit" xfId="25240" xr:uid="{00000000-0005-0000-0000-00009B620000}"/>
    <cellStyle name="VerdiProductUnit 2" xfId="25241" xr:uid="{00000000-0005-0000-0000-00009C620000}"/>
    <cellStyle name="VerdiProductUnit 2 2" xfId="25242" xr:uid="{00000000-0005-0000-0000-00009D620000}"/>
    <cellStyle name="VerdiProductUnit 3" xfId="25243" xr:uid="{00000000-0005-0000-0000-00009E620000}"/>
    <cellStyle name="VerdiProductUnit 3 2" xfId="25244" xr:uid="{00000000-0005-0000-0000-00009F620000}"/>
    <cellStyle name="VerdiProductUnit 4" xfId="25245" xr:uid="{00000000-0005-0000-0000-0000A0620000}"/>
    <cellStyle name="VerdiProductUnit 4 2" xfId="25246" xr:uid="{00000000-0005-0000-0000-0000A1620000}"/>
    <cellStyle name="VerdiProductUnit 5" xfId="25247" xr:uid="{00000000-0005-0000-0000-0000A2620000}"/>
    <cellStyle name="VerdiQty" xfId="25248" xr:uid="{00000000-0005-0000-0000-0000A3620000}"/>
    <cellStyle name="VerdiQty 2" xfId="25249" xr:uid="{00000000-0005-0000-0000-0000A4620000}"/>
    <cellStyle name="VerdiQty 2 2" xfId="25250" xr:uid="{00000000-0005-0000-0000-0000A5620000}"/>
    <cellStyle name="VerdiQty 2 2 2" xfId="25251" xr:uid="{00000000-0005-0000-0000-0000A6620000}"/>
    <cellStyle name="VerdiQty 2 3" xfId="25252" xr:uid="{00000000-0005-0000-0000-0000A7620000}"/>
    <cellStyle name="VerdiQty 3" xfId="25253" xr:uid="{00000000-0005-0000-0000-0000A8620000}"/>
    <cellStyle name="VerdiQty 3 2" xfId="25254" xr:uid="{00000000-0005-0000-0000-0000A9620000}"/>
    <cellStyle name="VerdiQty 4" xfId="25255" xr:uid="{00000000-0005-0000-0000-0000AA620000}"/>
    <cellStyle name="VerdiQty 4 2" xfId="25256" xr:uid="{00000000-0005-0000-0000-0000AB620000}"/>
    <cellStyle name="VerdiQty 5" xfId="25257" xr:uid="{00000000-0005-0000-0000-0000AC620000}"/>
    <cellStyle name="VerdiQty_wimax" xfId="25258" xr:uid="{00000000-0005-0000-0000-0000AD620000}"/>
    <cellStyle name="VerdiQuantity" xfId="25259" xr:uid="{00000000-0005-0000-0000-0000AE620000}"/>
    <cellStyle name="VerdiQuantity 2" xfId="25260" xr:uid="{00000000-0005-0000-0000-0000AF620000}"/>
    <cellStyle name="VerdiQuantity 2 2" xfId="25261" xr:uid="{00000000-0005-0000-0000-0000B0620000}"/>
    <cellStyle name="VerdiQuantity 2 2 2" xfId="25262" xr:uid="{00000000-0005-0000-0000-0000B1620000}"/>
    <cellStyle name="VerdiQuantity 2 3" xfId="25263" xr:uid="{00000000-0005-0000-0000-0000B2620000}"/>
    <cellStyle name="VerdiQuantity 3" xfId="25264" xr:uid="{00000000-0005-0000-0000-0000B3620000}"/>
    <cellStyle name="VerdiQuantity 3 2" xfId="25265" xr:uid="{00000000-0005-0000-0000-0000B4620000}"/>
    <cellStyle name="VerdiQuantity 3 2 2" xfId="25266" xr:uid="{00000000-0005-0000-0000-0000B5620000}"/>
    <cellStyle name="VerdiQuantity 3 3" xfId="25267" xr:uid="{00000000-0005-0000-0000-0000B6620000}"/>
    <cellStyle name="VerdiQuantity 4" xfId="25268" xr:uid="{00000000-0005-0000-0000-0000B7620000}"/>
    <cellStyle name="VerdiQuantity 4 2" xfId="25269" xr:uid="{00000000-0005-0000-0000-0000B8620000}"/>
    <cellStyle name="VerdiQuantity 4 2 2" xfId="25270" xr:uid="{00000000-0005-0000-0000-0000B9620000}"/>
    <cellStyle name="VerdiQuantity 4 3" xfId="25271" xr:uid="{00000000-0005-0000-0000-0000BA620000}"/>
    <cellStyle name="VerdiQuantity 5" xfId="25272" xr:uid="{00000000-0005-0000-0000-0000BB620000}"/>
    <cellStyle name="VerdiQuantity 5 2" xfId="25273" xr:uid="{00000000-0005-0000-0000-0000BC620000}"/>
    <cellStyle name="VerdiQuantity 6" xfId="25274" xr:uid="{00000000-0005-0000-0000-0000BD620000}"/>
    <cellStyle name="VerdiQuantity 6 2" xfId="25275" xr:uid="{00000000-0005-0000-0000-0000BE620000}"/>
    <cellStyle name="VerdiQuantity 7" xfId="25276" xr:uid="{00000000-0005-0000-0000-0000BF620000}"/>
    <cellStyle name="VerdiQuantity 7 2" xfId="25277" xr:uid="{00000000-0005-0000-0000-0000C0620000}"/>
    <cellStyle name="VerdiQuantity 8" xfId="25278" xr:uid="{00000000-0005-0000-0000-0000C1620000}"/>
    <cellStyle name="VerdiQuantity_BSC_TRC RAN Swap" xfId="25279" xr:uid="{00000000-0005-0000-0000-0000C2620000}"/>
    <cellStyle name="VerdiReleaseCode" xfId="25280" xr:uid="{00000000-0005-0000-0000-0000C3620000}"/>
    <cellStyle name="VerdiReleaseCode 2" xfId="25281" xr:uid="{00000000-0005-0000-0000-0000C4620000}"/>
    <cellStyle name="VerdiReleaseCode 2 2" xfId="25282" xr:uid="{00000000-0005-0000-0000-0000C5620000}"/>
    <cellStyle name="VerdiReleaseCode 3" xfId="25283" xr:uid="{00000000-0005-0000-0000-0000C6620000}"/>
    <cellStyle name="VerdiReleaseCode 3 2" xfId="25284" xr:uid="{00000000-0005-0000-0000-0000C7620000}"/>
    <cellStyle name="VerdiReleaseCode 4" xfId="25285" xr:uid="{00000000-0005-0000-0000-0000C8620000}"/>
    <cellStyle name="VerdiReleaseCode 4 2" xfId="25286" xr:uid="{00000000-0005-0000-0000-0000C9620000}"/>
    <cellStyle name="VerdiReleaseCode 5" xfId="25287" xr:uid="{00000000-0005-0000-0000-0000CA620000}"/>
    <cellStyle name="VerdiReportCaption" xfId="25288" xr:uid="{00000000-0005-0000-0000-0000CB620000}"/>
    <cellStyle name="VerdiReportCaption 2" xfId="25289" xr:uid="{00000000-0005-0000-0000-0000CC620000}"/>
    <cellStyle name="VerdiReportCaption 2 2" xfId="25290" xr:uid="{00000000-0005-0000-0000-0000CD620000}"/>
    <cellStyle name="VerdiReportCaption 3" xfId="25291" xr:uid="{00000000-0005-0000-0000-0000CE620000}"/>
    <cellStyle name="VerdiReportCaption_BSC_TRC RAN Swap" xfId="25292" xr:uid="{00000000-0005-0000-0000-0000CF620000}"/>
    <cellStyle name="VerdiRestrictedCode" xfId="25293" xr:uid="{00000000-0005-0000-0000-0000D0620000}"/>
    <cellStyle name="VerdiRestrictedCode 2" xfId="25294" xr:uid="{00000000-0005-0000-0000-0000D1620000}"/>
    <cellStyle name="VerdiRestrictedCode 2 2" xfId="25295" xr:uid="{00000000-0005-0000-0000-0000D2620000}"/>
    <cellStyle name="VerdiRestrictedCode 3" xfId="25296" xr:uid="{00000000-0005-0000-0000-0000D3620000}"/>
    <cellStyle name="VerdiRestrictedCode 3 2" xfId="25297" xr:uid="{00000000-0005-0000-0000-0000D4620000}"/>
    <cellStyle name="VerdiRestrictedCode 4" xfId="25298" xr:uid="{00000000-0005-0000-0000-0000D5620000}"/>
    <cellStyle name="VerdiRestrictedCode 4 2" xfId="25299" xr:uid="{00000000-0005-0000-0000-0000D6620000}"/>
    <cellStyle name="VerdiRestrictedCode 5" xfId="25300" xr:uid="{00000000-0005-0000-0000-0000D7620000}"/>
    <cellStyle name="VerdiRPF" xfId="25301" xr:uid="{00000000-0005-0000-0000-0000D8620000}"/>
    <cellStyle name="VerdiRPF 2" xfId="25302" xr:uid="{00000000-0005-0000-0000-0000D9620000}"/>
    <cellStyle name="VerdiRPF 2 2" xfId="25303" xr:uid="{00000000-0005-0000-0000-0000DA620000}"/>
    <cellStyle name="VerdiRPF 2 2 2" xfId="25304" xr:uid="{00000000-0005-0000-0000-0000DB620000}"/>
    <cellStyle name="VerdiRPF 2 3" xfId="25305" xr:uid="{00000000-0005-0000-0000-0000DC620000}"/>
    <cellStyle name="VerdiRPF 3" xfId="25306" xr:uid="{00000000-0005-0000-0000-0000DD620000}"/>
    <cellStyle name="VerdiRPF 3 2" xfId="25307" xr:uid="{00000000-0005-0000-0000-0000DE620000}"/>
    <cellStyle name="VerdiRPF 3 2 2" xfId="25308" xr:uid="{00000000-0005-0000-0000-0000DF620000}"/>
    <cellStyle name="VerdiRPF 3 3" xfId="25309" xr:uid="{00000000-0005-0000-0000-0000E0620000}"/>
    <cellStyle name="VerdiRPF 4" xfId="25310" xr:uid="{00000000-0005-0000-0000-0000E1620000}"/>
    <cellStyle name="VerdiRPF 4 2" xfId="25311" xr:uid="{00000000-0005-0000-0000-0000E2620000}"/>
    <cellStyle name="VerdiRPF 5" xfId="25312" xr:uid="{00000000-0005-0000-0000-0000E3620000}"/>
    <cellStyle name="VerdiRPF 5 2" xfId="25313" xr:uid="{00000000-0005-0000-0000-0000E4620000}"/>
    <cellStyle name="VerdiRPF 6" xfId="25314" xr:uid="{00000000-0005-0000-0000-0000E5620000}"/>
    <cellStyle name="VerdiRPF 6 2" xfId="25315" xr:uid="{00000000-0005-0000-0000-0000E6620000}"/>
    <cellStyle name="VerdiRPF 7" xfId="25316" xr:uid="{00000000-0005-0000-0000-0000E7620000}"/>
    <cellStyle name="VerdiRPF 7 2" xfId="25317" xr:uid="{00000000-0005-0000-0000-0000E8620000}"/>
    <cellStyle name="VerdiRPF 8" xfId="25318" xr:uid="{00000000-0005-0000-0000-0000E9620000}"/>
    <cellStyle name="VerdiRPF_Microwave SDH" xfId="25319" xr:uid="{00000000-0005-0000-0000-0000EA620000}"/>
    <cellStyle name="VerdiSBS" xfId="25320" xr:uid="{00000000-0005-0000-0000-0000EB620000}"/>
    <cellStyle name="VerdiSBS 2" xfId="25321" xr:uid="{00000000-0005-0000-0000-0000EC620000}"/>
    <cellStyle name="VerdiSBS 2 2" xfId="25322" xr:uid="{00000000-0005-0000-0000-0000ED620000}"/>
    <cellStyle name="VerdiSBS 3" xfId="25323" xr:uid="{00000000-0005-0000-0000-0000EE620000}"/>
    <cellStyle name="VerdiSBS_BSC_TRC RAN Swap" xfId="25324" xr:uid="{00000000-0005-0000-0000-0000EF620000}"/>
    <cellStyle name="VerdiScenarioDiscount" xfId="25325" xr:uid="{00000000-0005-0000-0000-0000F0620000}"/>
    <cellStyle name="VerdiScenarioDiscount 2" xfId="25326" xr:uid="{00000000-0005-0000-0000-0000F1620000}"/>
    <cellStyle name="VerdiScenarioDiscount 2 2" xfId="25327" xr:uid="{00000000-0005-0000-0000-0000F2620000}"/>
    <cellStyle name="VerdiScenarioDiscount 3" xfId="25328" xr:uid="{00000000-0005-0000-0000-0000F3620000}"/>
    <cellStyle name="VerdiScenarioDiscount_BSC_TRC RAN Swap" xfId="25329" xr:uid="{00000000-0005-0000-0000-0000F4620000}"/>
    <cellStyle name="VerdiShortname" xfId="25330" xr:uid="{00000000-0005-0000-0000-0000F5620000}"/>
    <cellStyle name="VerdiShortname 2" xfId="25331" xr:uid="{00000000-0005-0000-0000-0000F6620000}"/>
    <cellStyle name="VerdiShortname 2 2" xfId="25332" xr:uid="{00000000-0005-0000-0000-0000F7620000}"/>
    <cellStyle name="VerdiShortname 2 2 2" xfId="25333" xr:uid="{00000000-0005-0000-0000-0000F8620000}"/>
    <cellStyle name="VerdiShortname 2 3" xfId="25334" xr:uid="{00000000-0005-0000-0000-0000F9620000}"/>
    <cellStyle name="VerdiShortname 3" xfId="25335" xr:uid="{00000000-0005-0000-0000-0000FA620000}"/>
    <cellStyle name="VerdiShortname 3 2" xfId="25336" xr:uid="{00000000-0005-0000-0000-0000FB620000}"/>
    <cellStyle name="VerdiShortname 4" xfId="25337" xr:uid="{00000000-0005-0000-0000-0000FC620000}"/>
    <cellStyle name="VerdiShortname 4 2" xfId="25338" xr:uid="{00000000-0005-0000-0000-0000FD620000}"/>
    <cellStyle name="VerdiShortname 5" xfId="25339" xr:uid="{00000000-0005-0000-0000-0000FE620000}"/>
    <cellStyle name="VerdiShortname_wimax" xfId="25340" xr:uid="{00000000-0005-0000-0000-0000FF620000}"/>
    <cellStyle name="VerdiSiteId" xfId="25341" xr:uid="{00000000-0005-0000-0000-000000630000}"/>
    <cellStyle name="VerdiSiteId 2" xfId="25342" xr:uid="{00000000-0005-0000-0000-000001630000}"/>
    <cellStyle name="VerdiSiteId 2 2" xfId="25343" xr:uid="{00000000-0005-0000-0000-000002630000}"/>
    <cellStyle name="VerdiSiteId 3" xfId="25344" xr:uid="{00000000-0005-0000-0000-000003630000}"/>
    <cellStyle name="VerdiSiteId_BSC_TRC RAN Swap" xfId="25345" xr:uid="{00000000-0005-0000-0000-000004630000}"/>
    <cellStyle name="VerdiSubTotals" xfId="25346" xr:uid="{00000000-0005-0000-0000-000005630000}"/>
    <cellStyle name="VerdiSubTotals 2" xfId="25347" xr:uid="{00000000-0005-0000-0000-000006630000}"/>
    <cellStyle name="VerdiSubTotals 2 2" xfId="25348" xr:uid="{00000000-0005-0000-0000-000007630000}"/>
    <cellStyle name="VerdiSubTotals 3" xfId="25349" xr:uid="{00000000-0005-0000-0000-000008630000}"/>
    <cellStyle name="VerdiSubTotals_BSC_TRC RAN Swap" xfId="25350" xr:uid="{00000000-0005-0000-0000-000009630000}"/>
    <cellStyle name="VerdiTotal" xfId="25351" xr:uid="{00000000-0005-0000-0000-00000A630000}"/>
    <cellStyle name="VerdiTotal 2" xfId="25352" xr:uid="{00000000-0005-0000-0000-00000B630000}"/>
    <cellStyle name="VerdiTotal 2 2" xfId="25353" xr:uid="{00000000-0005-0000-0000-00000C630000}"/>
    <cellStyle name="VerdiTotal 3" xfId="25354" xr:uid="{00000000-0005-0000-0000-00000D630000}"/>
    <cellStyle name="VerdiTotalCost" xfId="25355" xr:uid="{00000000-0005-0000-0000-00000E630000}"/>
    <cellStyle name="VerdiTotalCost 2" xfId="25356" xr:uid="{00000000-0005-0000-0000-00000F630000}"/>
    <cellStyle name="VerdiTotalCost 2 2" xfId="25357" xr:uid="{00000000-0005-0000-0000-000010630000}"/>
    <cellStyle name="VerdiTotalCost 2 2 2" xfId="25358" xr:uid="{00000000-0005-0000-0000-000011630000}"/>
    <cellStyle name="VerdiTotalCost 2 3" xfId="25359" xr:uid="{00000000-0005-0000-0000-000012630000}"/>
    <cellStyle name="VerdiTotalCost 3" xfId="25360" xr:uid="{00000000-0005-0000-0000-000013630000}"/>
    <cellStyle name="VerdiTotalCost 3 2" xfId="25361" xr:uid="{00000000-0005-0000-0000-000014630000}"/>
    <cellStyle name="VerdiTotalCost 4" xfId="25362" xr:uid="{00000000-0005-0000-0000-000015630000}"/>
    <cellStyle name="VerdiTotalCost_wimax" xfId="25363" xr:uid="{00000000-0005-0000-0000-000016630000}"/>
    <cellStyle name="VerdiTotalGross" xfId="25364" xr:uid="{00000000-0005-0000-0000-000017630000}"/>
    <cellStyle name="VerdiTotalGross 2" xfId="25365" xr:uid="{00000000-0005-0000-0000-000018630000}"/>
    <cellStyle name="VerdiTotalGross 2 2" xfId="25366" xr:uid="{00000000-0005-0000-0000-000019630000}"/>
    <cellStyle name="VerdiTotalGross 2 2 2" xfId="25367" xr:uid="{00000000-0005-0000-0000-00001A630000}"/>
    <cellStyle name="VerdiTotalGross 2 3" xfId="25368" xr:uid="{00000000-0005-0000-0000-00001B630000}"/>
    <cellStyle name="VerdiTotalGross 3" xfId="25369" xr:uid="{00000000-0005-0000-0000-00001C630000}"/>
    <cellStyle name="VerdiTotalGross 3 2" xfId="25370" xr:uid="{00000000-0005-0000-0000-00001D630000}"/>
    <cellStyle name="VerdiTotalGross 4" xfId="25371" xr:uid="{00000000-0005-0000-0000-00001E630000}"/>
    <cellStyle name="VerdiTotalGross_wimax" xfId="25372" xr:uid="{00000000-0005-0000-0000-00001F630000}"/>
    <cellStyle name="VerdiTotalGrossMargin" xfId="25373" xr:uid="{00000000-0005-0000-0000-000020630000}"/>
    <cellStyle name="VerdiTotalGrossMargin 2" xfId="25374" xr:uid="{00000000-0005-0000-0000-000021630000}"/>
    <cellStyle name="VerdiTotalGrossMargin 2 2" xfId="25375" xr:uid="{00000000-0005-0000-0000-000022630000}"/>
    <cellStyle name="VerdiTotalGrossMargin 3" xfId="25376" xr:uid="{00000000-0005-0000-0000-000023630000}"/>
    <cellStyle name="VerdiTotalNetPrice" xfId="25377" xr:uid="{00000000-0005-0000-0000-000024630000}"/>
    <cellStyle name="VerdiTotalNetPrice 2" xfId="25378" xr:uid="{00000000-0005-0000-0000-000025630000}"/>
    <cellStyle name="VerdiTotalNetPrice 2 2" xfId="25379" xr:uid="{00000000-0005-0000-0000-000026630000}"/>
    <cellStyle name="VerdiTotalNetPrice 3" xfId="25380" xr:uid="{00000000-0005-0000-0000-000027630000}"/>
    <cellStyle name="VerdiTotalPAPE" xfId="25381" xr:uid="{00000000-0005-0000-0000-000028630000}"/>
    <cellStyle name="VerdiTotalPAPE 2" xfId="25382" xr:uid="{00000000-0005-0000-0000-000029630000}"/>
    <cellStyle name="VerdiTotalPAPE 2 2" xfId="25383" xr:uid="{00000000-0005-0000-0000-00002A630000}"/>
    <cellStyle name="VerdiTotalPAPE 2 2 2" xfId="25384" xr:uid="{00000000-0005-0000-0000-00002B630000}"/>
    <cellStyle name="VerdiTotalPAPE 2 3" xfId="25385" xr:uid="{00000000-0005-0000-0000-00002C630000}"/>
    <cellStyle name="VerdiTotalPAPE 3" xfId="25386" xr:uid="{00000000-0005-0000-0000-00002D630000}"/>
    <cellStyle name="VerdiTotalPAPE 3 2" xfId="25387" xr:uid="{00000000-0005-0000-0000-00002E630000}"/>
    <cellStyle name="VerdiTotalPAPE 3 2 2" xfId="25388" xr:uid="{00000000-0005-0000-0000-00002F630000}"/>
    <cellStyle name="VerdiTotalPAPE 3 3" xfId="25389" xr:uid="{00000000-0005-0000-0000-000030630000}"/>
    <cellStyle name="VerdiTotalPAPE 4" xfId="25390" xr:uid="{00000000-0005-0000-0000-000031630000}"/>
    <cellStyle name="VerdiTotalPAPE 4 2" xfId="25391" xr:uid="{00000000-0005-0000-0000-000032630000}"/>
    <cellStyle name="VerdiTotalPAPE 4 2 2" xfId="25392" xr:uid="{00000000-0005-0000-0000-000033630000}"/>
    <cellStyle name="VerdiTotalPAPE 4 3" xfId="25393" xr:uid="{00000000-0005-0000-0000-000034630000}"/>
    <cellStyle name="VerdiTotalPAPE 5" xfId="25394" xr:uid="{00000000-0005-0000-0000-000035630000}"/>
    <cellStyle name="VerdiTotalPAPE 5 2" xfId="25395" xr:uid="{00000000-0005-0000-0000-000036630000}"/>
    <cellStyle name="VerdiTotalPAPE 6" xfId="25396" xr:uid="{00000000-0005-0000-0000-000037630000}"/>
    <cellStyle name="VerdiTotalPAPE 6 2" xfId="25397" xr:uid="{00000000-0005-0000-0000-000038630000}"/>
    <cellStyle name="VerdiTotalPAPE 7" xfId="25398" xr:uid="{00000000-0005-0000-0000-000039630000}"/>
    <cellStyle name="VerdiTotalPAPE_Microwave SDH" xfId="25399" xr:uid="{00000000-0005-0000-0000-00003A630000}"/>
    <cellStyle name="VerdiTotalReference" xfId="25400" xr:uid="{00000000-0005-0000-0000-00003B630000}"/>
    <cellStyle name="VerdiTotalReference 2" xfId="25401" xr:uid="{00000000-0005-0000-0000-00003C630000}"/>
    <cellStyle name="VerdiTotalReference 2 2" xfId="25402" xr:uid="{00000000-0005-0000-0000-00003D630000}"/>
    <cellStyle name="VerdiTotalReference 2 2 2" xfId="25403" xr:uid="{00000000-0005-0000-0000-00003E630000}"/>
    <cellStyle name="VerdiTotalReference 2 3" xfId="25404" xr:uid="{00000000-0005-0000-0000-00003F630000}"/>
    <cellStyle name="VerdiTotalReference 3" xfId="25405" xr:uid="{00000000-0005-0000-0000-000040630000}"/>
    <cellStyle name="VerdiTotalReference 3 2" xfId="25406" xr:uid="{00000000-0005-0000-0000-000041630000}"/>
    <cellStyle name="VerdiTotalReference 3 2 2" xfId="25407" xr:uid="{00000000-0005-0000-0000-000042630000}"/>
    <cellStyle name="VerdiTotalReference 3 3" xfId="25408" xr:uid="{00000000-0005-0000-0000-000043630000}"/>
    <cellStyle name="VerdiTotalReference 4" xfId="25409" xr:uid="{00000000-0005-0000-0000-000044630000}"/>
    <cellStyle name="VerdiTotalReference 4 2" xfId="25410" xr:uid="{00000000-0005-0000-0000-000045630000}"/>
    <cellStyle name="VerdiTotalReference 4 2 2" xfId="25411" xr:uid="{00000000-0005-0000-0000-000046630000}"/>
    <cellStyle name="VerdiTotalReference 4 3" xfId="25412" xr:uid="{00000000-0005-0000-0000-000047630000}"/>
    <cellStyle name="VerdiTotalReference 5" xfId="25413" xr:uid="{00000000-0005-0000-0000-000048630000}"/>
    <cellStyle name="VerdiTotalReference 5 2" xfId="25414" xr:uid="{00000000-0005-0000-0000-000049630000}"/>
    <cellStyle name="VerdiTotalReference 6" xfId="25415" xr:uid="{00000000-0005-0000-0000-00004A630000}"/>
    <cellStyle name="VerdiTotalReference 6 2" xfId="25416" xr:uid="{00000000-0005-0000-0000-00004B630000}"/>
    <cellStyle name="VerdiTotalReference 7" xfId="25417" xr:uid="{00000000-0005-0000-0000-00004C630000}"/>
    <cellStyle name="VerdiTotalReference_Microwave PDH" xfId="25418" xr:uid="{00000000-0005-0000-0000-00004D630000}"/>
    <cellStyle name="VerdiTotGA" xfId="25419" xr:uid="{00000000-0005-0000-0000-00004E630000}"/>
    <cellStyle name="VerdiTotGA 2" xfId="25420" xr:uid="{00000000-0005-0000-0000-00004F630000}"/>
    <cellStyle name="VerdiTotGA 2 2" xfId="25421" xr:uid="{00000000-0005-0000-0000-000050630000}"/>
    <cellStyle name="VerdiTotGA 3" xfId="25422" xr:uid="{00000000-0005-0000-0000-000051630000}"/>
    <cellStyle name="VerdiTotGA_BSC_TRC RAN Swap" xfId="25423" xr:uid="{00000000-0005-0000-0000-000052630000}"/>
    <cellStyle name="VerdiTotGrossPrice" xfId="25424" xr:uid="{00000000-0005-0000-0000-000053630000}"/>
    <cellStyle name="VerdiTotGrossPrice 2" xfId="25425" xr:uid="{00000000-0005-0000-0000-000054630000}"/>
    <cellStyle name="VerdiTotGrossPrice 2 2" xfId="25426" xr:uid="{00000000-0005-0000-0000-000055630000}"/>
    <cellStyle name="VerdiTotGrossPrice 3" xfId="25427" xr:uid="{00000000-0005-0000-0000-000056630000}"/>
    <cellStyle name="VerdiTotNetPrice" xfId="25428" xr:uid="{00000000-0005-0000-0000-000057630000}"/>
    <cellStyle name="VerdiTotNetPrice 2" xfId="25429" xr:uid="{00000000-0005-0000-0000-000058630000}"/>
    <cellStyle name="VerdiTotNetPrice 2 2" xfId="25430" xr:uid="{00000000-0005-0000-0000-000059630000}"/>
    <cellStyle name="VerdiTotNetPrice 3" xfId="25431" xr:uid="{00000000-0005-0000-0000-00005A630000}"/>
    <cellStyle name="VerdiTotNetPrice_BSC_TRC RAN Swap" xfId="25432" xr:uid="{00000000-0005-0000-0000-00005B630000}"/>
    <cellStyle name="VerdiTotPAPE" xfId="25433" xr:uid="{00000000-0005-0000-0000-00005C630000}"/>
    <cellStyle name="VerdiTotPAPE 2" xfId="25434" xr:uid="{00000000-0005-0000-0000-00005D630000}"/>
    <cellStyle name="VerdiTotPAPE 2 2" xfId="25435" xr:uid="{00000000-0005-0000-0000-00005E630000}"/>
    <cellStyle name="VerdiTotPAPE 3" xfId="25436" xr:uid="{00000000-0005-0000-0000-00005F630000}"/>
    <cellStyle name="VerdiTotPAPE_BSC_TRC RAN Swap" xfId="25437" xr:uid="{00000000-0005-0000-0000-000060630000}"/>
    <cellStyle name="VerdiTotRefPrice" xfId="25438" xr:uid="{00000000-0005-0000-0000-000061630000}"/>
    <cellStyle name="VerdiTotRefPrice 2" xfId="25439" xr:uid="{00000000-0005-0000-0000-000062630000}"/>
    <cellStyle name="VerdiTotRefPrice 2 2" xfId="25440" xr:uid="{00000000-0005-0000-0000-000063630000}"/>
    <cellStyle name="VerdiTotRefPrice 3" xfId="25441" xr:uid="{00000000-0005-0000-0000-000064630000}"/>
    <cellStyle name="VerdiTotRefPrice_BSC_TRC RAN Swap" xfId="25442" xr:uid="{00000000-0005-0000-0000-000065630000}"/>
    <cellStyle name="VerdiTypeSite" xfId="25443" xr:uid="{00000000-0005-0000-0000-000066630000}"/>
    <cellStyle name="VerdiTypeSite 2" xfId="25444" xr:uid="{00000000-0005-0000-0000-000067630000}"/>
    <cellStyle name="VerdiTypeSite 2 2" xfId="25445" xr:uid="{00000000-0005-0000-0000-000068630000}"/>
    <cellStyle name="VerdiTypeSite 3" xfId="25446" xr:uid="{00000000-0005-0000-0000-000069630000}"/>
    <cellStyle name="VerdiTypeSite 3 2" xfId="25447" xr:uid="{00000000-0005-0000-0000-00006A630000}"/>
    <cellStyle name="VerdiTypeSite 4" xfId="25448" xr:uid="{00000000-0005-0000-0000-00006B630000}"/>
    <cellStyle name="VerdiTypeSite 4 2" xfId="25449" xr:uid="{00000000-0005-0000-0000-00006C630000}"/>
    <cellStyle name="VerdiTypeSite 5" xfId="25450" xr:uid="{00000000-0005-0000-0000-00006D630000}"/>
    <cellStyle name="VerdiTypeSiteName" xfId="25451" xr:uid="{00000000-0005-0000-0000-00006E630000}"/>
    <cellStyle name="VerdiTypeSiteName 2" xfId="25452" xr:uid="{00000000-0005-0000-0000-00006F630000}"/>
    <cellStyle name="VerdiTypeSiteName 2 2" xfId="25453" xr:uid="{00000000-0005-0000-0000-000070630000}"/>
    <cellStyle name="VerdiTypeSiteName 3" xfId="25454" xr:uid="{00000000-0005-0000-0000-000071630000}"/>
    <cellStyle name="VerdiUnit" xfId="25455" xr:uid="{00000000-0005-0000-0000-000072630000}"/>
    <cellStyle name="VerdiUnit 2" xfId="25456" xr:uid="{00000000-0005-0000-0000-000073630000}"/>
    <cellStyle name="VerdiUnit 2 2" xfId="25457" xr:uid="{00000000-0005-0000-0000-000074630000}"/>
    <cellStyle name="VerdiUnit 3" xfId="25458" xr:uid="{00000000-0005-0000-0000-000075630000}"/>
    <cellStyle name="VerdiUnit 3 2" xfId="25459" xr:uid="{00000000-0005-0000-0000-000076630000}"/>
    <cellStyle name="VerdiUnit 4" xfId="25460" xr:uid="{00000000-0005-0000-0000-000077630000}"/>
    <cellStyle name="VerdiUnit 4 2" xfId="25461" xr:uid="{00000000-0005-0000-0000-000078630000}"/>
    <cellStyle name="VerdiUnit 5" xfId="25462" xr:uid="{00000000-0005-0000-0000-000079630000}"/>
    <cellStyle name="VerdiUnitCost" xfId="25463" xr:uid="{00000000-0005-0000-0000-00007A630000}"/>
    <cellStyle name="VerdiUnitCost 2" xfId="25464" xr:uid="{00000000-0005-0000-0000-00007B630000}"/>
    <cellStyle name="VerdiUnitCost 2 2" xfId="25465" xr:uid="{00000000-0005-0000-0000-00007C630000}"/>
    <cellStyle name="VerdiUnitCost 3" xfId="25466" xr:uid="{00000000-0005-0000-0000-00007D630000}"/>
    <cellStyle name="VerdiUnitGrossPrice" xfId="25467" xr:uid="{00000000-0005-0000-0000-00007E630000}"/>
    <cellStyle name="VerdiUnitGrossPrice 2" xfId="25468" xr:uid="{00000000-0005-0000-0000-00007F630000}"/>
    <cellStyle name="VerdiUnitGrossPrice 2 2" xfId="25469" xr:uid="{00000000-0005-0000-0000-000080630000}"/>
    <cellStyle name="VerdiUnitGrossPrice 2 2 2" xfId="25470" xr:uid="{00000000-0005-0000-0000-000081630000}"/>
    <cellStyle name="VerdiUnitGrossPrice 2 3" xfId="25471" xr:uid="{00000000-0005-0000-0000-000082630000}"/>
    <cellStyle name="VerdiUnitGrossPrice 3" xfId="25472" xr:uid="{00000000-0005-0000-0000-000083630000}"/>
    <cellStyle name="VerdiUnitGrossPrice 3 2" xfId="25473" xr:uid="{00000000-0005-0000-0000-000084630000}"/>
    <cellStyle name="VerdiUnitGrossPrice 3 2 2" xfId="25474" xr:uid="{00000000-0005-0000-0000-000085630000}"/>
    <cellStyle name="VerdiUnitGrossPrice 3 3" xfId="25475" xr:uid="{00000000-0005-0000-0000-000086630000}"/>
    <cellStyle name="VerdiUnitGrossPrice 4" xfId="25476" xr:uid="{00000000-0005-0000-0000-000087630000}"/>
    <cellStyle name="VerdiUnitGrossPrice 4 2" xfId="25477" xr:uid="{00000000-0005-0000-0000-000088630000}"/>
    <cellStyle name="VerdiUnitGrossPrice 4 2 2" xfId="25478" xr:uid="{00000000-0005-0000-0000-000089630000}"/>
    <cellStyle name="VerdiUnitGrossPrice 4 3" xfId="25479" xr:uid="{00000000-0005-0000-0000-00008A630000}"/>
    <cellStyle name="VerdiUnitGrossPrice 5" xfId="25480" xr:uid="{00000000-0005-0000-0000-00008B630000}"/>
    <cellStyle name="VerdiUnitGrossPrice 5 2" xfId="25481" xr:uid="{00000000-0005-0000-0000-00008C630000}"/>
    <cellStyle name="VerdiUnitGrossPrice 6" xfId="25482" xr:uid="{00000000-0005-0000-0000-00008D630000}"/>
    <cellStyle name="VerdiUnitGrossPrice 6 2" xfId="25483" xr:uid="{00000000-0005-0000-0000-00008E630000}"/>
    <cellStyle name="VerdiUnitGrossPrice 7" xfId="25484" xr:uid="{00000000-0005-0000-0000-00008F630000}"/>
    <cellStyle name="VerdiUnitGrossPrice_BSC_TRC RAN Swap" xfId="25485" xr:uid="{00000000-0005-0000-0000-000090630000}"/>
    <cellStyle name="VerdiUnitNetPrice" xfId="25486" xr:uid="{00000000-0005-0000-0000-000091630000}"/>
    <cellStyle name="VerdiUnitNetPrice 10" xfId="25487" xr:uid="{00000000-0005-0000-0000-000092630000}"/>
    <cellStyle name="VerdiUnitNetPrice 10 2" xfId="25488" xr:uid="{00000000-0005-0000-0000-000093630000}"/>
    <cellStyle name="VerdiUnitNetPrice 10 2 2" xfId="25489" xr:uid="{00000000-0005-0000-0000-000094630000}"/>
    <cellStyle name="VerdiUnitNetPrice 10 3" xfId="25490" xr:uid="{00000000-0005-0000-0000-000095630000}"/>
    <cellStyle name="VerdiUnitNetPrice 11" xfId="25491" xr:uid="{00000000-0005-0000-0000-000096630000}"/>
    <cellStyle name="VerdiUnitNetPrice 11 2" xfId="25492" xr:uid="{00000000-0005-0000-0000-000097630000}"/>
    <cellStyle name="VerdiUnitNetPrice 11 2 2" xfId="25493" xr:uid="{00000000-0005-0000-0000-000098630000}"/>
    <cellStyle name="VerdiUnitNetPrice 11 3" xfId="25494" xr:uid="{00000000-0005-0000-0000-000099630000}"/>
    <cellStyle name="VerdiUnitNetPrice 12" xfId="25495" xr:uid="{00000000-0005-0000-0000-00009A630000}"/>
    <cellStyle name="VerdiUnitNetPrice 12 2" xfId="25496" xr:uid="{00000000-0005-0000-0000-00009B630000}"/>
    <cellStyle name="VerdiUnitNetPrice 12 2 2" xfId="25497" xr:uid="{00000000-0005-0000-0000-00009C630000}"/>
    <cellStyle name="VerdiUnitNetPrice 12 3" xfId="25498" xr:uid="{00000000-0005-0000-0000-00009D630000}"/>
    <cellStyle name="VerdiUnitNetPrice 13" xfId="25499" xr:uid="{00000000-0005-0000-0000-00009E630000}"/>
    <cellStyle name="VerdiUnitNetPrice 13 2" xfId="25500" xr:uid="{00000000-0005-0000-0000-00009F630000}"/>
    <cellStyle name="VerdiUnitNetPrice 13 2 2" xfId="25501" xr:uid="{00000000-0005-0000-0000-0000A0630000}"/>
    <cellStyle name="VerdiUnitNetPrice 13 3" xfId="25502" xr:uid="{00000000-0005-0000-0000-0000A1630000}"/>
    <cellStyle name="VerdiUnitNetPrice 14" xfId="25503" xr:uid="{00000000-0005-0000-0000-0000A2630000}"/>
    <cellStyle name="VerdiUnitNetPrice 14 2" xfId="25504" xr:uid="{00000000-0005-0000-0000-0000A3630000}"/>
    <cellStyle name="VerdiUnitNetPrice 14 2 2" xfId="25505" xr:uid="{00000000-0005-0000-0000-0000A4630000}"/>
    <cellStyle name="VerdiUnitNetPrice 14 3" xfId="25506" xr:uid="{00000000-0005-0000-0000-0000A5630000}"/>
    <cellStyle name="VerdiUnitNetPrice 15" xfId="25507" xr:uid="{00000000-0005-0000-0000-0000A6630000}"/>
    <cellStyle name="VerdiUnitNetPrice 15 2" xfId="25508" xr:uid="{00000000-0005-0000-0000-0000A7630000}"/>
    <cellStyle name="VerdiUnitNetPrice 15 2 2" xfId="25509" xr:uid="{00000000-0005-0000-0000-0000A8630000}"/>
    <cellStyle name="VerdiUnitNetPrice 15 3" xfId="25510" xr:uid="{00000000-0005-0000-0000-0000A9630000}"/>
    <cellStyle name="VerdiUnitNetPrice 16" xfId="25511" xr:uid="{00000000-0005-0000-0000-0000AA630000}"/>
    <cellStyle name="VerdiUnitNetPrice 16 2" xfId="25512" xr:uid="{00000000-0005-0000-0000-0000AB630000}"/>
    <cellStyle name="VerdiUnitNetPrice 16 2 2" xfId="25513" xr:uid="{00000000-0005-0000-0000-0000AC630000}"/>
    <cellStyle name="VerdiUnitNetPrice 16 3" xfId="25514" xr:uid="{00000000-0005-0000-0000-0000AD630000}"/>
    <cellStyle name="VerdiUnitNetPrice 17" xfId="25515" xr:uid="{00000000-0005-0000-0000-0000AE630000}"/>
    <cellStyle name="VerdiUnitNetPrice 17 2" xfId="25516" xr:uid="{00000000-0005-0000-0000-0000AF630000}"/>
    <cellStyle name="VerdiUnitNetPrice 17 2 2" xfId="25517" xr:uid="{00000000-0005-0000-0000-0000B0630000}"/>
    <cellStyle name="VerdiUnitNetPrice 17 3" xfId="25518" xr:uid="{00000000-0005-0000-0000-0000B1630000}"/>
    <cellStyle name="VerdiUnitNetPrice 18" xfId="25519" xr:uid="{00000000-0005-0000-0000-0000B2630000}"/>
    <cellStyle name="VerdiUnitNetPrice 18 2" xfId="25520" xr:uid="{00000000-0005-0000-0000-0000B3630000}"/>
    <cellStyle name="VerdiUnitNetPrice 18 2 2" xfId="25521" xr:uid="{00000000-0005-0000-0000-0000B4630000}"/>
    <cellStyle name="VerdiUnitNetPrice 18 3" xfId="25522" xr:uid="{00000000-0005-0000-0000-0000B5630000}"/>
    <cellStyle name="VerdiUnitNetPrice 19" xfId="25523" xr:uid="{00000000-0005-0000-0000-0000B6630000}"/>
    <cellStyle name="VerdiUnitNetPrice 19 2" xfId="25524" xr:uid="{00000000-0005-0000-0000-0000B7630000}"/>
    <cellStyle name="VerdiUnitNetPrice 2" xfId="25525" xr:uid="{00000000-0005-0000-0000-0000B8630000}"/>
    <cellStyle name="VerdiUnitNetPrice 2 10" xfId="25526" xr:uid="{00000000-0005-0000-0000-0000B9630000}"/>
    <cellStyle name="VerdiUnitNetPrice 2 10 2" xfId="25527" xr:uid="{00000000-0005-0000-0000-0000BA630000}"/>
    <cellStyle name="VerdiUnitNetPrice 2 10 2 2" xfId="25528" xr:uid="{00000000-0005-0000-0000-0000BB630000}"/>
    <cellStyle name="VerdiUnitNetPrice 2 10 3" xfId="25529" xr:uid="{00000000-0005-0000-0000-0000BC630000}"/>
    <cellStyle name="VerdiUnitNetPrice 2 11" xfId="25530" xr:uid="{00000000-0005-0000-0000-0000BD630000}"/>
    <cellStyle name="VerdiUnitNetPrice 2 11 2" xfId="25531" xr:uid="{00000000-0005-0000-0000-0000BE630000}"/>
    <cellStyle name="VerdiUnitNetPrice 2 11 2 2" xfId="25532" xr:uid="{00000000-0005-0000-0000-0000BF630000}"/>
    <cellStyle name="VerdiUnitNetPrice 2 11 3" xfId="25533" xr:uid="{00000000-0005-0000-0000-0000C0630000}"/>
    <cellStyle name="VerdiUnitNetPrice 2 12" xfId="25534" xr:uid="{00000000-0005-0000-0000-0000C1630000}"/>
    <cellStyle name="VerdiUnitNetPrice 2 12 2" xfId="25535" xr:uid="{00000000-0005-0000-0000-0000C2630000}"/>
    <cellStyle name="VerdiUnitNetPrice 2 12 2 2" xfId="25536" xr:uid="{00000000-0005-0000-0000-0000C3630000}"/>
    <cellStyle name="VerdiUnitNetPrice 2 12 3" xfId="25537" xr:uid="{00000000-0005-0000-0000-0000C4630000}"/>
    <cellStyle name="VerdiUnitNetPrice 2 13" xfId="25538" xr:uid="{00000000-0005-0000-0000-0000C5630000}"/>
    <cellStyle name="VerdiUnitNetPrice 2 13 2" xfId="25539" xr:uid="{00000000-0005-0000-0000-0000C6630000}"/>
    <cellStyle name="VerdiUnitNetPrice 2 13 2 2" xfId="25540" xr:uid="{00000000-0005-0000-0000-0000C7630000}"/>
    <cellStyle name="VerdiUnitNetPrice 2 13 3" xfId="25541" xr:uid="{00000000-0005-0000-0000-0000C8630000}"/>
    <cellStyle name="VerdiUnitNetPrice 2 14" xfId="25542" xr:uid="{00000000-0005-0000-0000-0000C9630000}"/>
    <cellStyle name="VerdiUnitNetPrice 2 14 2" xfId="25543" xr:uid="{00000000-0005-0000-0000-0000CA630000}"/>
    <cellStyle name="VerdiUnitNetPrice 2 15" xfId="25544" xr:uid="{00000000-0005-0000-0000-0000CB630000}"/>
    <cellStyle name="VerdiUnitNetPrice 2 2" xfId="25545" xr:uid="{00000000-0005-0000-0000-0000CC630000}"/>
    <cellStyle name="VerdiUnitNetPrice 2 2 2" xfId="25546" xr:uid="{00000000-0005-0000-0000-0000CD630000}"/>
    <cellStyle name="VerdiUnitNetPrice 2 2 2 2" xfId="25547" xr:uid="{00000000-0005-0000-0000-0000CE630000}"/>
    <cellStyle name="VerdiUnitNetPrice 2 2 3" xfId="25548" xr:uid="{00000000-0005-0000-0000-0000CF630000}"/>
    <cellStyle name="VerdiUnitNetPrice 2 3" xfId="25549" xr:uid="{00000000-0005-0000-0000-0000D0630000}"/>
    <cellStyle name="VerdiUnitNetPrice 2 3 2" xfId="25550" xr:uid="{00000000-0005-0000-0000-0000D1630000}"/>
    <cellStyle name="VerdiUnitNetPrice 2 3 2 2" xfId="25551" xr:uid="{00000000-0005-0000-0000-0000D2630000}"/>
    <cellStyle name="VerdiUnitNetPrice 2 3 3" xfId="25552" xr:uid="{00000000-0005-0000-0000-0000D3630000}"/>
    <cellStyle name="VerdiUnitNetPrice 2 4" xfId="25553" xr:uid="{00000000-0005-0000-0000-0000D4630000}"/>
    <cellStyle name="VerdiUnitNetPrice 2 4 2" xfId="25554" xr:uid="{00000000-0005-0000-0000-0000D5630000}"/>
    <cellStyle name="VerdiUnitNetPrice 2 4 2 2" xfId="25555" xr:uid="{00000000-0005-0000-0000-0000D6630000}"/>
    <cellStyle name="VerdiUnitNetPrice 2 4 3" xfId="25556" xr:uid="{00000000-0005-0000-0000-0000D7630000}"/>
    <cellStyle name="VerdiUnitNetPrice 2 5" xfId="25557" xr:uid="{00000000-0005-0000-0000-0000D8630000}"/>
    <cellStyle name="VerdiUnitNetPrice 2 5 2" xfId="25558" xr:uid="{00000000-0005-0000-0000-0000D9630000}"/>
    <cellStyle name="VerdiUnitNetPrice 2 5 2 2" xfId="25559" xr:uid="{00000000-0005-0000-0000-0000DA630000}"/>
    <cellStyle name="VerdiUnitNetPrice 2 5 3" xfId="25560" xr:uid="{00000000-0005-0000-0000-0000DB630000}"/>
    <cellStyle name="VerdiUnitNetPrice 2 6" xfId="25561" xr:uid="{00000000-0005-0000-0000-0000DC630000}"/>
    <cellStyle name="VerdiUnitNetPrice 2 6 2" xfId="25562" xr:uid="{00000000-0005-0000-0000-0000DD630000}"/>
    <cellStyle name="VerdiUnitNetPrice 2 6 2 2" xfId="25563" xr:uid="{00000000-0005-0000-0000-0000DE630000}"/>
    <cellStyle name="VerdiUnitNetPrice 2 6 3" xfId="25564" xr:uid="{00000000-0005-0000-0000-0000DF630000}"/>
    <cellStyle name="VerdiUnitNetPrice 2 7" xfId="25565" xr:uid="{00000000-0005-0000-0000-0000E0630000}"/>
    <cellStyle name="VerdiUnitNetPrice 2 7 2" xfId="25566" xr:uid="{00000000-0005-0000-0000-0000E1630000}"/>
    <cellStyle name="VerdiUnitNetPrice 2 7 2 2" xfId="25567" xr:uid="{00000000-0005-0000-0000-0000E2630000}"/>
    <cellStyle name="VerdiUnitNetPrice 2 7 3" xfId="25568" xr:uid="{00000000-0005-0000-0000-0000E3630000}"/>
    <cellStyle name="VerdiUnitNetPrice 2 8" xfId="25569" xr:uid="{00000000-0005-0000-0000-0000E4630000}"/>
    <cellStyle name="VerdiUnitNetPrice 2 8 2" xfId="25570" xr:uid="{00000000-0005-0000-0000-0000E5630000}"/>
    <cellStyle name="VerdiUnitNetPrice 2 8 2 2" xfId="25571" xr:uid="{00000000-0005-0000-0000-0000E6630000}"/>
    <cellStyle name="VerdiUnitNetPrice 2 8 3" xfId="25572" xr:uid="{00000000-0005-0000-0000-0000E7630000}"/>
    <cellStyle name="VerdiUnitNetPrice 2 9" xfId="25573" xr:uid="{00000000-0005-0000-0000-0000E8630000}"/>
    <cellStyle name="VerdiUnitNetPrice 2 9 2" xfId="25574" xr:uid="{00000000-0005-0000-0000-0000E9630000}"/>
    <cellStyle name="VerdiUnitNetPrice 2 9 2 2" xfId="25575" xr:uid="{00000000-0005-0000-0000-0000EA630000}"/>
    <cellStyle name="VerdiUnitNetPrice 2 9 3" xfId="25576" xr:uid="{00000000-0005-0000-0000-0000EB630000}"/>
    <cellStyle name="VerdiUnitNetPrice 20" xfId="25577" xr:uid="{00000000-0005-0000-0000-0000EC630000}"/>
    <cellStyle name="VerdiUnitNetPrice 20 2" xfId="25578" xr:uid="{00000000-0005-0000-0000-0000ED630000}"/>
    <cellStyle name="VerdiUnitNetPrice 21" xfId="25579" xr:uid="{00000000-0005-0000-0000-0000EE630000}"/>
    <cellStyle name="VerdiUnitNetPrice 3" xfId="25580" xr:uid="{00000000-0005-0000-0000-0000EF630000}"/>
    <cellStyle name="VerdiUnitNetPrice 3 2" xfId="25581" xr:uid="{00000000-0005-0000-0000-0000F0630000}"/>
    <cellStyle name="VerdiUnitNetPrice 3 2 2" xfId="25582" xr:uid="{00000000-0005-0000-0000-0000F1630000}"/>
    <cellStyle name="VerdiUnitNetPrice 3 3" xfId="25583" xr:uid="{00000000-0005-0000-0000-0000F2630000}"/>
    <cellStyle name="VerdiUnitNetPrice 4" xfId="25584" xr:uid="{00000000-0005-0000-0000-0000F3630000}"/>
    <cellStyle name="VerdiUnitNetPrice 4 2" xfId="25585" xr:uid="{00000000-0005-0000-0000-0000F4630000}"/>
    <cellStyle name="VerdiUnitNetPrice 4 2 2" xfId="25586" xr:uid="{00000000-0005-0000-0000-0000F5630000}"/>
    <cellStyle name="VerdiUnitNetPrice 4 3" xfId="25587" xr:uid="{00000000-0005-0000-0000-0000F6630000}"/>
    <cellStyle name="VerdiUnitNetPrice 5" xfId="25588" xr:uid="{00000000-0005-0000-0000-0000F7630000}"/>
    <cellStyle name="VerdiUnitNetPrice 5 10" xfId="25589" xr:uid="{00000000-0005-0000-0000-0000F8630000}"/>
    <cellStyle name="VerdiUnitNetPrice 5 10 2" xfId="25590" xr:uid="{00000000-0005-0000-0000-0000F9630000}"/>
    <cellStyle name="VerdiUnitNetPrice 5 10 2 2" xfId="25591" xr:uid="{00000000-0005-0000-0000-0000FA630000}"/>
    <cellStyle name="VerdiUnitNetPrice 5 10 3" xfId="25592" xr:uid="{00000000-0005-0000-0000-0000FB630000}"/>
    <cellStyle name="VerdiUnitNetPrice 5 11" xfId="25593" xr:uid="{00000000-0005-0000-0000-0000FC630000}"/>
    <cellStyle name="VerdiUnitNetPrice 5 11 2" xfId="25594" xr:uid="{00000000-0005-0000-0000-0000FD630000}"/>
    <cellStyle name="VerdiUnitNetPrice 5 11 2 2" xfId="25595" xr:uid="{00000000-0005-0000-0000-0000FE630000}"/>
    <cellStyle name="VerdiUnitNetPrice 5 11 3" xfId="25596" xr:uid="{00000000-0005-0000-0000-0000FF630000}"/>
    <cellStyle name="VerdiUnitNetPrice 5 12" xfId="25597" xr:uid="{00000000-0005-0000-0000-000000640000}"/>
    <cellStyle name="VerdiUnitNetPrice 5 12 2" xfId="25598" xr:uid="{00000000-0005-0000-0000-000001640000}"/>
    <cellStyle name="VerdiUnitNetPrice 5 12 2 2" xfId="25599" xr:uid="{00000000-0005-0000-0000-000002640000}"/>
    <cellStyle name="VerdiUnitNetPrice 5 12 3" xfId="25600" xr:uid="{00000000-0005-0000-0000-000003640000}"/>
    <cellStyle name="VerdiUnitNetPrice 5 13" xfId="25601" xr:uid="{00000000-0005-0000-0000-000004640000}"/>
    <cellStyle name="VerdiUnitNetPrice 5 13 2" xfId="25602" xr:uid="{00000000-0005-0000-0000-000005640000}"/>
    <cellStyle name="VerdiUnitNetPrice 5 14" xfId="25603" xr:uid="{00000000-0005-0000-0000-000006640000}"/>
    <cellStyle name="VerdiUnitNetPrice 5 2" xfId="25604" xr:uid="{00000000-0005-0000-0000-000007640000}"/>
    <cellStyle name="VerdiUnitNetPrice 5 2 2" xfId="25605" xr:uid="{00000000-0005-0000-0000-000008640000}"/>
    <cellStyle name="VerdiUnitNetPrice 5 2 2 2" xfId="25606" xr:uid="{00000000-0005-0000-0000-000009640000}"/>
    <cellStyle name="VerdiUnitNetPrice 5 2 3" xfId="25607" xr:uid="{00000000-0005-0000-0000-00000A640000}"/>
    <cellStyle name="VerdiUnitNetPrice 5 3" xfId="25608" xr:uid="{00000000-0005-0000-0000-00000B640000}"/>
    <cellStyle name="VerdiUnitNetPrice 5 3 2" xfId="25609" xr:uid="{00000000-0005-0000-0000-00000C640000}"/>
    <cellStyle name="VerdiUnitNetPrice 5 3 2 2" xfId="25610" xr:uid="{00000000-0005-0000-0000-00000D640000}"/>
    <cellStyle name="VerdiUnitNetPrice 5 3 3" xfId="25611" xr:uid="{00000000-0005-0000-0000-00000E640000}"/>
    <cellStyle name="VerdiUnitNetPrice 5 4" xfId="25612" xr:uid="{00000000-0005-0000-0000-00000F640000}"/>
    <cellStyle name="VerdiUnitNetPrice 5 4 2" xfId="25613" xr:uid="{00000000-0005-0000-0000-000010640000}"/>
    <cellStyle name="VerdiUnitNetPrice 5 4 2 2" xfId="25614" xr:uid="{00000000-0005-0000-0000-000011640000}"/>
    <cellStyle name="VerdiUnitNetPrice 5 4 3" xfId="25615" xr:uid="{00000000-0005-0000-0000-000012640000}"/>
    <cellStyle name="VerdiUnitNetPrice 5 5" xfId="25616" xr:uid="{00000000-0005-0000-0000-000013640000}"/>
    <cellStyle name="VerdiUnitNetPrice 5 5 2" xfId="25617" xr:uid="{00000000-0005-0000-0000-000014640000}"/>
    <cellStyle name="VerdiUnitNetPrice 5 5 2 2" xfId="25618" xr:uid="{00000000-0005-0000-0000-000015640000}"/>
    <cellStyle name="VerdiUnitNetPrice 5 5 3" xfId="25619" xr:uid="{00000000-0005-0000-0000-000016640000}"/>
    <cellStyle name="VerdiUnitNetPrice 5 6" xfId="25620" xr:uid="{00000000-0005-0000-0000-000017640000}"/>
    <cellStyle name="VerdiUnitNetPrice 5 6 2" xfId="25621" xr:uid="{00000000-0005-0000-0000-000018640000}"/>
    <cellStyle name="VerdiUnitNetPrice 5 6 2 2" xfId="25622" xr:uid="{00000000-0005-0000-0000-000019640000}"/>
    <cellStyle name="VerdiUnitNetPrice 5 6 3" xfId="25623" xr:uid="{00000000-0005-0000-0000-00001A640000}"/>
    <cellStyle name="VerdiUnitNetPrice 5 7" xfId="25624" xr:uid="{00000000-0005-0000-0000-00001B640000}"/>
    <cellStyle name="VerdiUnitNetPrice 5 7 2" xfId="25625" xr:uid="{00000000-0005-0000-0000-00001C640000}"/>
    <cellStyle name="VerdiUnitNetPrice 5 7 2 2" xfId="25626" xr:uid="{00000000-0005-0000-0000-00001D640000}"/>
    <cellStyle name="VerdiUnitNetPrice 5 7 3" xfId="25627" xr:uid="{00000000-0005-0000-0000-00001E640000}"/>
    <cellStyle name="VerdiUnitNetPrice 5 8" xfId="25628" xr:uid="{00000000-0005-0000-0000-00001F640000}"/>
    <cellStyle name="VerdiUnitNetPrice 5 8 2" xfId="25629" xr:uid="{00000000-0005-0000-0000-000020640000}"/>
    <cellStyle name="VerdiUnitNetPrice 5 8 2 2" xfId="25630" xr:uid="{00000000-0005-0000-0000-000021640000}"/>
    <cellStyle name="VerdiUnitNetPrice 5 8 3" xfId="25631" xr:uid="{00000000-0005-0000-0000-000022640000}"/>
    <cellStyle name="VerdiUnitNetPrice 5 9" xfId="25632" xr:uid="{00000000-0005-0000-0000-000023640000}"/>
    <cellStyle name="VerdiUnitNetPrice 5 9 2" xfId="25633" xr:uid="{00000000-0005-0000-0000-000024640000}"/>
    <cellStyle name="VerdiUnitNetPrice 5 9 2 2" xfId="25634" xr:uid="{00000000-0005-0000-0000-000025640000}"/>
    <cellStyle name="VerdiUnitNetPrice 5 9 3" xfId="25635" xr:uid="{00000000-0005-0000-0000-000026640000}"/>
    <cellStyle name="VerdiUnitNetPrice 6" xfId="25636" xr:uid="{00000000-0005-0000-0000-000027640000}"/>
    <cellStyle name="VerdiUnitNetPrice 6 2" xfId="25637" xr:uid="{00000000-0005-0000-0000-000028640000}"/>
    <cellStyle name="VerdiUnitNetPrice 6 2 2" xfId="25638" xr:uid="{00000000-0005-0000-0000-000029640000}"/>
    <cellStyle name="VerdiUnitNetPrice 6 3" xfId="25639" xr:uid="{00000000-0005-0000-0000-00002A640000}"/>
    <cellStyle name="VerdiUnitNetPrice 7" xfId="25640" xr:uid="{00000000-0005-0000-0000-00002B640000}"/>
    <cellStyle name="VerdiUnitNetPrice 7 2" xfId="25641" xr:uid="{00000000-0005-0000-0000-00002C640000}"/>
    <cellStyle name="VerdiUnitNetPrice 7 2 2" xfId="25642" xr:uid="{00000000-0005-0000-0000-00002D640000}"/>
    <cellStyle name="VerdiUnitNetPrice 7 3" xfId="25643" xr:uid="{00000000-0005-0000-0000-00002E640000}"/>
    <cellStyle name="VerdiUnitNetPrice 8" xfId="25644" xr:uid="{00000000-0005-0000-0000-00002F640000}"/>
    <cellStyle name="VerdiUnitNetPrice 8 2" xfId="25645" xr:uid="{00000000-0005-0000-0000-000030640000}"/>
    <cellStyle name="VerdiUnitNetPrice 8 2 2" xfId="25646" xr:uid="{00000000-0005-0000-0000-000031640000}"/>
    <cellStyle name="VerdiUnitNetPrice 8 2 2 2" xfId="25647" xr:uid="{00000000-0005-0000-0000-000032640000}"/>
    <cellStyle name="VerdiUnitNetPrice 8 2 3" xfId="25648" xr:uid="{00000000-0005-0000-0000-000033640000}"/>
    <cellStyle name="VerdiUnitNetPrice 8 3" xfId="25649" xr:uid="{00000000-0005-0000-0000-000034640000}"/>
    <cellStyle name="VerdiUnitNetPrice 8 3 2" xfId="25650" xr:uid="{00000000-0005-0000-0000-000035640000}"/>
    <cellStyle name="VerdiUnitNetPrice 8 4" xfId="25651" xr:uid="{00000000-0005-0000-0000-000036640000}"/>
    <cellStyle name="VerdiUnitNetPrice 9" xfId="25652" xr:uid="{00000000-0005-0000-0000-000037640000}"/>
    <cellStyle name="VerdiUnitNetPrice 9 2" xfId="25653" xr:uid="{00000000-0005-0000-0000-000038640000}"/>
    <cellStyle name="VerdiUnitNetPrice 9 2 2" xfId="25654" xr:uid="{00000000-0005-0000-0000-000039640000}"/>
    <cellStyle name="VerdiUnitNetPrice 9 3" xfId="25655" xr:uid="{00000000-0005-0000-0000-00003A640000}"/>
    <cellStyle name="VerdiUnitNetPrice_24 OTHER" xfId="25656" xr:uid="{00000000-0005-0000-0000-00003B640000}"/>
    <cellStyle name="VerdiUnitPAPE" xfId="25657" xr:uid="{00000000-0005-0000-0000-00003C640000}"/>
    <cellStyle name="VerdiUnitPAPE 2" xfId="25658" xr:uid="{00000000-0005-0000-0000-00003D640000}"/>
    <cellStyle name="VerdiUnitPAPE 2 2" xfId="25659" xr:uid="{00000000-0005-0000-0000-00003E640000}"/>
    <cellStyle name="VerdiUnitPAPE 2 2 2" xfId="25660" xr:uid="{00000000-0005-0000-0000-00003F640000}"/>
    <cellStyle name="VerdiUnitPAPE 2 3" xfId="25661" xr:uid="{00000000-0005-0000-0000-000040640000}"/>
    <cellStyle name="VerdiUnitPAPE 3" xfId="25662" xr:uid="{00000000-0005-0000-0000-000041640000}"/>
    <cellStyle name="VerdiUnitPAPE 3 2" xfId="25663" xr:uid="{00000000-0005-0000-0000-000042640000}"/>
    <cellStyle name="VerdiUnitPAPE 4" xfId="25664" xr:uid="{00000000-0005-0000-0000-000043640000}"/>
    <cellStyle name="VerdiUnitPAPE 4 2" xfId="25665" xr:uid="{00000000-0005-0000-0000-000044640000}"/>
    <cellStyle name="VerdiUnitPAPE 5" xfId="25666" xr:uid="{00000000-0005-0000-0000-000045640000}"/>
    <cellStyle name="VerdiUnitPAPE_Microwave SDH" xfId="25667" xr:uid="{00000000-0005-0000-0000-000046640000}"/>
    <cellStyle name="VerdiUnitReference" xfId="25668" xr:uid="{00000000-0005-0000-0000-000047640000}"/>
    <cellStyle name="VerdiUnitReference 2" xfId="25669" xr:uid="{00000000-0005-0000-0000-000048640000}"/>
    <cellStyle name="VerdiUnitReference 2 2" xfId="25670" xr:uid="{00000000-0005-0000-0000-000049640000}"/>
    <cellStyle name="VerdiUnitReference 2 2 2" xfId="25671" xr:uid="{00000000-0005-0000-0000-00004A640000}"/>
    <cellStyle name="VerdiUnitReference 2 3" xfId="25672" xr:uid="{00000000-0005-0000-0000-00004B640000}"/>
    <cellStyle name="VerdiUnitReference 3" xfId="25673" xr:uid="{00000000-0005-0000-0000-00004C640000}"/>
    <cellStyle name="VerdiUnitReference 3 2" xfId="25674" xr:uid="{00000000-0005-0000-0000-00004D640000}"/>
    <cellStyle name="VerdiUnitReference 3 2 2" xfId="25675" xr:uid="{00000000-0005-0000-0000-00004E640000}"/>
    <cellStyle name="VerdiUnitReference 3 3" xfId="25676" xr:uid="{00000000-0005-0000-0000-00004F640000}"/>
    <cellStyle name="VerdiUnitReference 4" xfId="25677" xr:uid="{00000000-0005-0000-0000-000050640000}"/>
    <cellStyle name="VerdiUnitReference 4 2" xfId="25678" xr:uid="{00000000-0005-0000-0000-000051640000}"/>
    <cellStyle name="VerdiUnitReference 4 2 2" xfId="25679" xr:uid="{00000000-0005-0000-0000-000052640000}"/>
    <cellStyle name="VerdiUnitReference 4 3" xfId="25680" xr:uid="{00000000-0005-0000-0000-000053640000}"/>
    <cellStyle name="VerdiUnitReference 5" xfId="25681" xr:uid="{00000000-0005-0000-0000-000054640000}"/>
    <cellStyle name="VerdiUnitReference 5 2" xfId="25682" xr:uid="{00000000-0005-0000-0000-000055640000}"/>
    <cellStyle name="VerdiUnitReference 6" xfId="25683" xr:uid="{00000000-0005-0000-0000-000056640000}"/>
    <cellStyle name="VerdiUnitReference 6 2" xfId="25684" xr:uid="{00000000-0005-0000-0000-000057640000}"/>
    <cellStyle name="VerdiUnitReference 7" xfId="25685" xr:uid="{00000000-0005-0000-0000-000058640000}"/>
    <cellStyle name="VerdiUnitReference_IN - Prepaid" xfId="25686" xr:uid="{00000000-0005-0000-0000-000059640000}"/>
    <cellStyle name="VerdiUnitRefPrice" xfId="25687" xr:uid="{00000000-0005-0000-0000-00005A640000}"/>
    <cellStyle name="VerdiUnitRefPrice 2" xfId="25688" xr:uid="{00000000-0005-0000-0000-00005B640000}"/>
    <cellStyle name="VerdiUnitRefPrice 2 2" xfId="25689" xr:uid="{00000000-0005-0000-0000-00005C640000}"/>
    <cellStyle name="VerdiUnitRefPrice 3" xfId="25690" xr:uid="{00000000-0005-0000-0000-00005D640000}"/>
    <cellStyle name="VerdiUnitRefPrice_BSC_TRC RAN Swap" xfId="25691" xr:uid="{00000000-0005-0000-0000-00005E640000}"/>
    <cellStyle name="VerdiWBSCode" xfId="25692" xr:uid="{00000000-0005-0000-0000-00005F640000}"/>
    <cellStyle name="VerdiWBSCode 2" xfId="25693" xr:uid="{00000000-0005-0000-0000-000060640000}"/>
    <cellStyle name="VerdiWBSCode 2 2" xfId="25694" xr:uid="{00000000-0005-0000-0000-000061640000}"/>
    <cellStyle name="VerdiWBSCode 3" xfId="25695" xr:uid="{00000000-0005-0000-0000-000062640000}"/>
    <cellStyle name="VerdiWBSCode_BSC_TRC RAN Swap" xfId="25696" xr:uid="{00000000-0005-0000-0000-000063640000}"/>
    <cellStyle name="Vertical" xfId="25697" xr:uid="{00000000-0005-0000-0000-000064640000}"/>
    <cellStyle name="Vertical 2" xfId="25698" xr:uid="{00000000-0005-0000-0000-000065640000}"/>
    <cellStyle name="Vertical 2 2" xfId="25699" xr:uid="{00000000-0005-0000-0000-000066640000}"/>
    <cellStyle name="Vertical 3" xfId="25700" xr:uid="{00000000-0005-0000-0000-000067640000}"/>
    <cellStyle name="Vide" xfId="25701" xr:uid="{00000000-0005-0000-0000-000068640000}"/>
    <cellStyle name="Vide 2" xfId="25702" xr:uid="{00000000-0005-0000-0000-000069640000}"/>
    <cellStyle name="Vide 2 2" xfId="25703" xr:uid="{00000000-0005-0000-0000-00006A640000}"/>
    <cellStyle name="Vide 3" xfId="25704" xr:uid="{00000000-0005-0000-0000-00006B640000}"/>
    <cellStyle name="Virgule fixe" xfId="25705" xr:uid="{00000000-0005-0000-0000-00006C640000}"/>
    <cellStyle name="Virgule fixe 2" xfId="25706" xr:uid="{00000000-0005-0000-0000-00006D640000}"/>
    <cellStyle name="Virgule fixe 2 2" xfId="25707" xr:uid="{00000000-0005-0000-0000-00006E640000}"/>
    <cellStyle name="Virgule fixe 3" xfId="25708" xr:uid="{00000000-0005-0000-0000-00006F640000}"/>
    <cellStyle name="Währung [0]_Add. Doc." xfId="25709" xr:uid="{00000000-0005-0000-0000-000070640000}"/>
    <cellStyle name="Währung_Add. Doc." xfId="25710" xr:uid="{00000000-0005-0000-0000-000071640000}"/>
    <cellStyle name="Walutowy [0]_12" xfId="25711" xr:uid="{00000000-0005-0000-0000-000072640000}"/>
    <cellStyle name="Walutowy_12" xfId="25712" xr:uid="{00000000-0005-0000-0000-000073640000}"/>
    <cellStyle name="Warning" xfId="25713" xr:uid="{00000000-0005-0000-0000-000074640000}"/>
    <cellStyle name="Warning 2" xfId="25714" xr:uid="{00000000-0005-0000-0000-000075640000}"/>
    <cellStyle name="Warning 2 2" xfId="25715" xr:uid="{00000000-0005-0000-0000-000076640000}"/>
    <cellStyle name="Warning 3" xfId="25716" xr:uid="{00000000-0005-0000-0000-000077640000}"/>
    <cellStyle name="Warning Text 10" xfId="25717" xr:uid="{00000000-0005-0000-0000-000078640000}"/>
    <cellStyle name="Warning Text 10 2" xfId="25718" xr:uid="{00000000-0005-0000-0000-000079640000}"/>
    <cellStyle name="Warning Text 10 2 2" xfId="25719" xr:uid="{00000000-0005-0000-0000-00007A640000}"/>
    <cellStyle name="Warning Text 10 3" xfId="25720" xr:uid="{00000000-0005-0000-0000-00007B640000}"/>
    <cellStyle name="Warning Text 11" xfId="25721" xr:uid="{00000000-0005-0000-0000-00007C640000}"/>
    <cellStyle name="Warning Text 11 2" xfId="25722" xr:uid="{00000000-0005-0000-0000-00007D640000}"/>
    <cellStyle name="Warning Text 11 2 2" xfId="25723" xr:uid="{00000000-0005-0000-0000-00007E640000}"/>
    <cellStyle name="Warning Text 11 3" xfId="25724" xr:uid="{00000000-0005-0000-0000-00007F640000}"/>
    <cellStyle name="Warning Text 12" xfId="25725" xr:uid="{00000000-0005-0000-0000-000080640000}"/>
    <cellStyle name="Warning Text 12 2" xfId="25726" xr:uid="{00000000-0005-0000-0000-000081640000}"/>
    <cellStyle name="Warning Text 12 2 2" xfId="25727" xr:uid="{00000000-0005-0000-0000-000082640000}"/>
    <cellStyle name="Warning Text 12 3" xfId="25728" xr:uid="{00000000-0005-0000-0000-000083640000}"/>
    <cellStyle name="Warning Text 13" xfId="25729" xr:uid="{00000000-0005-0000-0000-000084640000}"/>
    <cellStyle name="Warning Text 13 2" xfId="25730" xr:uid="{00000000-0005-0000-0000-000085640000}"/>
    <cellStyle name="Warning Text 13 2 2" xfId="25731" xr:uid="{00000000-0005-0000-0000-000086640000}"/>
    <cellStyle name="Warning Text 13 3" xfId="25732" xr:uid="{00000000-0005-0000-0000-000087640000}"/>
    <cellStyle name="Warning Text 14" xfId="25733" xr:uid="{00000000-0005-0000-0000-000088640000}"/>
    <cellStyle name="Warning Text 14 2" xfId="25734" xr:uid="{00000000-0005-0000-0000-000089640000}"/>
    <cellStyle name="Warning Text 14 2 2" xfId="25735" xr:uid="{00000000-0005-0000-0000-00008A640000}"/>
    <cellStyle name="Warning Text 14 3" xfId="25736" xr:uid="{00000000-0005-0000-0000-00008B640000}"/>
    <cellStyle name="Warning Text 15" xfId="25737" xr:uid="{00000000-0005-0000-0000-00008C640000}"/>
    <cellStyle name="Warning Text 15 2" xfId="25738" xr:uid="{00000000-0005-0000-0000-00008D640000}"/>
    <cellStyle name="Warning Text 15 2 2" xfId="25739" xr:uid="{00000000-0005-0000-0000-00008E640000}"/>
    <cellStyle name="Warning Text 15 3" xfId="25740" xr:uid="{00000000-0005-0000-0000-00008F640000}"/>
    <cellStyle name="Warning Text 16" xfId="25741" xr:uid="{00000000-0005-0000-0000-000090640000}"/>
    <cellStyle name="Warning Text 16 2" xfId="25742" xr:uid="{00000000-0005-0000-0000-000091640000}"/>
    <cellStyle name="Warning Text 16 2 2" xfId="25743" xr:uid="{00000000-0005-0000-0000-000092640000}"/>
    <cellStyle name="Warning Text 16 3" xfId="25744" xr:uid="{00000000-0005-0000-0000-000093640000}"/>
    <cellStyle name="Warning Text 17" xfId="25745" xr:uid="{00000000-0005-0000-0000-000094640000}"/>
    <cellStyle name="Warning Text 17 2" xfId="25746" xr:uid="{00000000-0005-0000-0000-000095640000}"/>
    <cellStyle name="Warning Text 17 2 2" xfId="25747" xr:uid="{00000000-0005-0000-0000-000096640000}"/>
    <cellStyle name="Warning Text 17 3" xfId="25748" xr:uid="{00000000-0005-0000-0000-000097640000}"/>
    <cellStyle name="Warning Text 18" xfId="25749" xr:uid="{00000000-0005-0000-0000-000098640000}"/>
    <cellStyle name="Warning Text 18 2" xfId="25750" xr:uid="{00000000-0005-0000-0000-000099640000}"/>
    <cellStyle name="Warning Text 18 2 2" xfId="25751" xr:uid="{00000000-0005-0000-0000-00009A640000}"/>
    <cellStyle name="Warning Text 18 3" xfId="25752" xr:uid="{00000000-0005-0000-0000-00009B640000}"/>
    <cellStyle name="Warning Text 19" xfId="25753" xr:uid="{00000000-0005-0000-0000-00009C640000}"/>
    <cellStyle name="Warning Text 19 2" xfId="25754" xr:uid="{00000000-0005-0000-0000-00009D640000}"/>
    <cellStyle name="Warning Text 19 2 2" xfId="25755" xr:uid="{00000000-0005-0000-0000-00009E640000}"/>
    <cellStyle name="Warning Text 19 3" xfId="25756" xr:uid="{00000000-0005-0000-0000-00009F640000}"/>
    <cellStyle name="Warning Text 2" xfId="25757" xr:uid="{00000000-0005-0000-0000-0000A0640000}"/>
    <cellStyle name="Warning Text 2 10" xfId="25758" xr:uid="{00000000-0005-0000-0000-0000A1640000}"/>
    <cellStyle name="Warning Text 2 10 2" xfId="25759" xr:uid="{00000000-0005-0000-0000-0000A2640000}"/>
    <cellStyle name="Warning Text 2 10 2 2" xfId="25760" xr:uid="{00000000-0005-0000-0000-0000A3640000}"/>
    <cellStyle name="Warning Text 2 10 3" xfId="25761" xr:uid="{00000000-0005-0000-0000-0000A4640000}"/>
    <cellStyle name="Warning Text 2 11" xfId="25762" xr:uid="{00000000-0005-0000-0000-0000A5640000}"/>
    <cellStyle name="Warning Text 2 11 2" xfId="25763" xr:uid="{00000000-0005-0000-0000-0000A6640000}"/>
    <cellStyle name="Warning Text 2 11 2 2" xfId="25764" xr:uid="{00000000-0005-0000-0000-0000A7640000}"/>
    <cellStyle name="Warning Text 2 11 3" xfId="25765" xr:uid="{00000000-0005-0000-0000-0000A8640000}"/>
    <cellStyle name="Warning Text 2 12" xfId="25766" xr:uid="{00000000-0005-0000-0000-0000A9640000}"/>
    <cellStyle name="Warning Text 2 12 2" xfId="25767" xr:uid="{00000000-0005-0000-0000-0000AA640000}"/>
    <cellStyle name="Warning Text 2 12 2 2" xfId="25768" xr:uid="{00000000-0005-0000-0000-0000AB640000}"/>
    <cellStyle name="Warning Text 2 12 3" xfId="25769" xr:uid="{00000000-0005-0000-0000-0000AC640000}"/>
    <cellStyle name="Warning Text 2 13" xfId="25770" xr:uid="{00000000-0005-0000-0000-0000AD640000}"/>
    <cellStyle name="Warning Text 2 13 2" xfId="25771" xr:uid="{00000000-0005-0000-0000-0000AE640000}"/>
    <cellStyle name="Warning Text 2 13 2 2" xfId="25772" xr:uid="{00000000-0005-0000-0000-0000AF640000}"/>
    <cellStyle name="Warning Text 2 13 3" xfId="25773" xr:uid="{00000000-0005-0000-0000-0000B0640000}"/>
    <cellStyle name="Warning Text 2 14" xfId="25774" xr:uid="{00000000-0005-0000-0000-0000B1640000}"/>
    <cellStyle name="Warning Text 2 14 2" xfId="25775" xr:uid="{00000000-0005-0000-0000-0000B2640000}"/>
    <cellStyle name="Warning Text 2 15" xfId="25776" xr:uid="{00000000-0005-0000-0000-0000B3640000}"/>
    <cellStyle name="Warning Text 2 2" xfId="25777" xr:uid="{00000000-0005-0000-0000-0000B4640000}"/>
    <cellStyle name="Warning Text 2 2 2" xfId="25778" xr:uid="{00000000-0005-0000-0000-0000B5640000}"/>
    <cellStyle name="Warning Text 2 2 2 2" xfId="25779" xr:uid="{00000000-0005-0000-0000-0000B6640000}"/>
    <cellStyle name="Warning Text 2 2 3" xfId="25780" xr:uid="{00000000-0005-0000-0000-0000B7640000}"/>
    <cellStyle name="Warning Text 2 3" xfId="25781" xr:uid="{00000000-0005-0000-0000-0000B8640000}"/>
    <cellStyle name="Warning Text 2 3 2" xfId="25782" xr:uid="{00000000-0005-0000-0000-0000B9640000}"/>
    <cellStyle name="Warning Text 2 3 2 2" xfId="25783" xr:uid="{00000000-0005-0000-0000-0000BA640000}"/>
    <cellStyle name="Warning Text 2 3 3" xfId="25784" xr:uid="{00000000-0005-0000-0000-0000BB640000}"/>
    <cellStyle name="Warning Text 2 4" xfId="25785" xr:uid="{00000000-0005-0000-0000-0000BC640000}"/>
    <cellStyle name="Warning Text 2 4 2" xfId="25786" xr:uid="{00000000-0005-0000-0000-0000BD640000}"/>
    <cellStyle name="Warning Text 2 4 2 2" xfId="25787" xr:uid="{00000000-0005-0000-0000-0000BE640000}"/>
    <cellStyle name="Warning Text 2 4 3" xfId="25788" xr:uid="{00000000-0005-0000-0000-0000BF640000}"/>
    <cellStyle name="Warning Text 2 5" xfId="25789" xr:uid="{00000000-0005-0000-0000-0000C0640000}"/>
    <cellStyle name="Warning Text 2 5 2" xfId="25790" xr:uid="{00000000-0005-0000-0000-0000C1640000}"/>
    <cellStyle name="Warning Text 2 5 2 2" xfId="25791" xr:uid="{00000000-0005-0000-0000-0000C2640000}"/>
    <cellStyle name="Warning Text 2 5 3" xfId="25792" xr:uid="{00000000-0005-0000-0000-0000C3640000}"/>
    <cellStyle name="Warning Text 2 6" xfId="25793" xr:uid="{00000000-0005-0000-0000-0000C4640000}"/>
    <cellStyle name="Warning Text 2 6 2" xfId="25794" xr:uid="{00000000-0005-0000-0000-0000C5640000}"/>
    <cellStyle name="Warning Text 2 6 2 2" xfId="25795" xr:uid="{00000000-0005-0000-0000-0000C6640000}"/>
    <cellStyle name="Warning Text 2 6 3" xfId="25796" xr:uid="{00000000-0005-0000-0000-0000C7640000}"/>
    <cellStyle name="Warning Text 2 7" xfId="25797" xr:uid="{00000000-0005-0000-0000-0000C8640000}"/>
    <cellStyle name="Warning Text 2 7 2" xfId="25798" xr:uid="{00000000-0005-0000-0000-0000C9640000}"/>
    <cellStyle name="Warning Text 2 7 2 2" xfId="25799" xr:uid="{00000000-0005-0000-0000-0000CA640000}"/>
    <cellStyle name="Warning Text 2 7 3" xfId="25800" xr:uid="{00000000-0005-0000-0000-0000CB640000}"/>
    <cellStyle name="Warning Text 2 8" xfId="25801" xr:uid="{00000000-0005-0000-0000-0000CC640000}"/>
    <cellStyle name="Warning Text 2 8 2" xfId="25802" xr:uid="{00000000-0005-0000-0000-0000CD640000}"/>
    <cellStyle name="Warning Text 2 8 2 2" xfId="25803" xr:uid="{00000000-0005-0000-0000-0000CE640000}"/>
    <cellStyle name="Warning Text 2 8 3" xfId="25804" xr:uid="{00000000-0005-0000-0000-0000CF640000}"/>
    <cellStyle name="Warning Text 2 9" xfId="25805" xr:uid="{00000000-0005-0000-0000-0000D0640000}"/>
    <cellStyle name="Warning Text 2 9 2" xfId="25806" xr:uid="{00000000-0005-0000-0000-0000D1640000}"/>
    <cellStyle name="Warning Text 2 9 2 2" xfId="25807" xr:uid="{00000000-0005-0000-0000-0000D2640000}"/>
    <cellStyle name="Warning Text 2 9 3" xfId="25808" xr:uid="{00000000-0005-0000-0000-0000D3640000}"/>
    <cellStyle name="Warning Text 2_wimax" xfId="25809" xr:uid="{00000000-0005-0000-0000-0000D4640000}"/>
    <cellStyle name="Warning Text 20" xfId="25810" xr:uid="{00000000-0005-0000-0000-0000D5640000}"/>
    <cellStyle name="Warning Text 20 2" xfId="25811" xr:uid="{00000000-0005-0000-0000-0000D6640000}"/>
    <cellStyle name="Warning Text 20 2 2" xfId="25812" xr:uid="{00000000-0005-0000-0000-0000D7640000}"/>
    <cellStyle name="Warning Text 20 3" xfId="25813" xr:uid="{00000000-0005-0000-0000-0000D8640000}"/>
    <cellStyle name="Warning Text 21" xfId="25814" xr:uid="{00000000-0005-0000-0000-0000D9640000}"/>
    <cellStyle name="Warning Text 21 2" xfId="25815" xr:uid="{00000000-0005-0000-0000-0000DA640000}"/>
    <cellStyle name="Warning Text 21 2 2" xfId="25816" xr:uid="{00000000-0005-0000-0000-0000DB640000}"/>
    <cellStyle name="Warning Text 21 3" xfId="25817" xr:uid="{00000000-0005-0000-0000-0000DC640000}"/>
    <cellStyle name="Warning Text 22" xfId="25818" xr:uid="{00000000-0005-0000-0000-0000DD640000}"/>
    <cellStyle name="Warning Text 22 2" xfId="25819" xr:uid="{00000000-0005-0000-0000-0000DE640000}"/>
    <cellStyle name="Warning Text 22 2 2" xfId="25820" xr:uid="{00000000-0005-0000-0000-0000DF640000}"/>
    <cellStyle name="Warning Text 22 3" xfId="25821" xr:uid="{00000000-0005-0000-0000-0000E0640000}"/>
    <cellStyle name="Warning Text 23" xfId="25822" xr:uid="{00000000-0005-0000-0000-0000E1640000}"/>
    <cellStyle name="Warning Text 23 2" xfId="25823" xr:uid="{00000000-0005-0000-0000-0000E2640000}"/>
    <cellStyle name="Warning Text 23 2 2" xfId="25824" xr:uid="{00000000-0005-0000-0000-0000E3640000}"/>
    <cellStyle name="Warning Text 23 3" xfId="25825" xr:uid="{00000000-0005-0000-0000-0000E4640000}"/>
    <cellStyle name="Warning Text 24" xfId="25826" xr:uid="{00000000-0005-0000-0000-0000E5640000}"/>
    <cellStyle name="Warning Text 24 2" xfId="25827" xr:uid="{00000000-0005-0000-0000-0000E6640000}"/>
    <cellStyle name="Warning Text 24 2 2" xfId="25828" xr:uid="{00000000-0005-0000-0000-0000E7640000}"/>
    <cellStyle name="Warning Text 24 3" xfId="25829" xr:uid="{00000000-0005-0000-0000-0000E8640000}"/>
    <cellStyle name="Warning Text 25" xfId="25830" xr:uid="{00000000-0005-0000-0000-0000E9640000}"/>
    <cellStyle name="Warning Text 25 2" xfId="25831" xr:uid="{00000000-0005-0000-0000-0000EA640000}"/>
    <cellStyle name="Warning Text 25 2 2" xfId="25832" xr:uid="{00000000-0005-0000-0000-0000EB640000}"/>
    <cellStyle name="Warning Text 25 3" xfId="25833" xr:uid="{00000000-0005-0000-0000-0000EC640000}"/>
    <cellStyle name="Warning Text 26" xfId="25834" xr:uid="{00000000-0005-0000-0000-0000ED640000}"/>
    <cellStyle name="Warning Text 26 2" xfId="25835" xr:uid="{00000000-0005-0000-0000-0000EE640000}"/>
    <cellStyle name="Warning Text 26 2 2" xfId="25836" xr:uid="{00000000-0005-0000-0000-0000EF640000}"/>
    <cellStyle name="Warning Text 26 3" xfId="25837" xr:uid="{00000000-0005-0000-0000-0000F0640000}"/>
    <cellStyle name="Warning Text 27" xfId="25838" xr:uid="{00000000-0005-0000-0000-0000F1640000}"/>
    <cellStyle name="Warning Text 27 2" xfId="25839" xr:uid="{00000000-0005-0000-0000-0000F2640000}"/>
    <cellStyle name="Warning Text 27 2 2" xfId="25840" xr:uid="{00000000-0005-0000-0000-0000F3640000}"/>
    <cellStyle name="Warning Text 27 2 2 2" xfId="25841" xr:uid="{00000000-0005-0000-0000-0000F4640000}"/>
    <cellStyle name="Warning Text 27 2 3" xfId="25842" xr:uid="{00000000-0005-0000-0000-0000F5640000}"/>
    <cellStyle name="Warning Text 27 3" xfId="25843" xr:uid="{00000000-0005-0000-0000-0000F6640000}"/>
    <cellStyle name="Warning Text 27 3 2" xfId="25844" xr:uid="{00000000-0005-0000-0000-0000F7640000}"/>
    <cellStyle name="Warning Text 27 4" xfId="25845" xr:uid="{00000000-0005-0000-0000-0000F8640000}"/>
    <cellStyle name="Warning Text 28" xfId="25846" xr:uid="{00000000-0005-0000-0000-0000F9640000}"/>
    <cellStyle name="Warning Text 28 2" xfId="25847" xr:uid="{00000000-0005-0000-0000-0000FA640000}"/>
    <cellStyle name="Warning Text 28 2 2" xfId="25848" xr:uid="{00000000-0005-0000-0000-0000FB640000}"/>
    <cellStyle name="Warning Text 28 3" xfId="25849" xr:uid="{00000000-0005-0000-0000-0000FC640000}"/>
    <cellStyle name="Warning Text 29" xfId="25850" xr:uid="{00000000-0005-0000-0000-0000FD640000}"/>
    <cellStyle name="Warning Text 29 2" xfId="25851" xr:uid="{00000000-0005-0000-0000-0000FE640000}"/>
    <cellStyle name="Warning Text 29 2 2" xfId="25852" xr:uid="{00000000-0005-0000-0000-0000FF640000}"/>
    <cellStyle name="Warning Text 29 3" xfId="25853" xr:uid="{00000000-0005-0000-0000-000000650000}"/>
    <cellStyle name="Warning Text 3" xfId="25854" xr:uid="{00000000-0005-0000-0000-000001650000}"/>
    <cellStyle name="Warning Text 3 10" xfId="25855" xr:uid="{00000000-0005-0000-0000-000002650000}"/>
    <cellStyle name="Warning Text 3 10 2" xfId="25856" xr:uid="{00000000-0005-0000-0000-000003650000}"/>
    <cellStyle name="Warning Text 3 10 2 2" xfId="25857" xr:uid="{00000000-0005-0000-0000-000004650000}"/>
    <cellStyle name="Warning Text 3 10 3" xfId="25858" xr:uid="{00000000-0005-0000-0000-000005650000}"/>
    <cellStyle name="Warning Text 3 11" xfId="25859" xr:uid="{00000000-0005-0000-0000-000006650000}"/>
    <cellStyle name="Warning Text 3 11 2" xfId="25860" xr:uid="{00000000-0005-0000-0000-000007650000}"/>
    <cellStyle name="Warning Text 3 11 2 2" xfId="25861" xr:uid="{00000000-0005-0000-0000-000008650000}"/>
    <cellStyle name="Warning Text 3 11 3" xfId="25862" xr:uid="{00000000-0005-0000-0000-000009650000}"/>
    <cellStyle name="Warning Text 3 12" xfId="25863" xr:uid="{00000000-0005-0000-0000-00000A650000}"/>
    <cellStyle name="Warning Text 3 12 2" xfId="25864" xr:uid="{00000000-0005-0000-0000-00000B650000}"/>
    <cellStyle name="Warning Text 3 12 2 2" xfId="25865" xr:uid="{00000000-0005-0000-0000-00000C650000}"/>
    <cellStyle name="Warning Text 3 12 3" xfId="25866" xr:uid="{00000000-0005-0000-0000-00000D650000}"/>
    <cellStyle name="Warning Text 3 13" xfId="25867" xr:uid="{00000000-0005-0000-0000-00000E650000}"/>
    <cellStyle name="Warning Text 3 13 2" xfId="25868" xr:uid="{00000000-0005-0000-0000-00000F650000}"/>
    <cellStyle name="Warning Text 3 13 2 2" xfId="25869" xr:uid="{00000000-0005-0000-0000-000010650000}"/>
    <cellStyle name="Warning Text 3 13 3" xfId="25870" xr:uid="{00000000-0005-0000-0000-000011650000}"/>
    <cellStyle name="Warning Text 3 14" xfId="25871" xr:uid="{00000000-0005-0000-0000-000012650000}"/>
    <cellStyle name="Warning Text 3 14 2" xfId="25872" xr:uid="{00000000-0005-0000-0000-000013650000}"/>
    <cellStyle name="Warning Text 3 15" xfId="25873" xr:uid="{00000000-0005-0000-0000-000014650000}"/>
    <cellStyle name="Warning Text 3 2" xfId="25874" xr:uid="{00000000-0005-0000-0000-000015650000}"/>
    <cellStyle name="Warning Text 3 2 2" xfId="25875" xr:uid="{00000000-0005-0000-0000-000016650000}"/>
    <cellStyle name="Warning Text 3 2 2 2" xfId="25876" xr:uid="{00000000-0005-0000-0000-000017650000}"/>
    <cellStyle name="Warning Text 3 2 3" xfId="25877" xr:uid="{00000000-0005-0000-0000-000018650000}"/>
    <cellStyle name="Warning Text 3 3" xfId="25878" xr:uid="{00000000-0005-0000-0000-000019650000}"/>
    <cellStyle name="Warning Text 3 3 2" xfId="25879" xr:uid="{00000000-0005-0000-0000-00001A650000}"/>
    <cellStyle name="Warning Text 3 3 2 2" xfId="25880" xr:uid="{00000000-0005-0000-0000-00001B650000}"/>
    <cellStyle name="Warning Text 3 3 3" xfId="25881" xr:uid="{00000000-0005-0000-0000-00001C650000}"/>
    <cellStyle name="Warning Text 3 4" xfId="25882" xr:uid="{00000000-0005-0000-0000-00001D650000}"/>
    <cellStyle name="Warning Text 3 4 2" xfId="25883" xr:uid="{00000000-0005-0000-0000-00001E650000}"/>
    <cellStyle name="Warning Text 3 4 2 2" xfId="25884" xr:uid="{00000000-0005-0000-0000-00001F650000}"/>
    <cellStyle name="Warning Text 3 4 3" xfId="25885" xr:uid="{00000000-0005-0000-0000-000020650000}"/>
    <cellStyle name="Warning Text 3 5" xfId="25886" xr:uid="{00000000-0005-0000-0000-000021650000}"/>
    <cellStyle name="Warning Text 3 5 2" xfId="25887" xr:uid="{00000000-0005-0000-0000-000022650000}"/>
    <cellStyle name="Warning Text 3 5 2 2" xfId="25888" xr:uid="{00000000-0005-0000-0000-000023650000}"/>
    <cellStyle name="Warning Text 3 5 3" xfId="25889" xr:uid="{00000000-0005-0000-0000-000024650000}"/>
    <cellStyle name="Warning Text 3 6" xfId="25890" xr:uid="{00000000-0005-0000-0000-000025650000}"/>
    <cellStyle name="Warning Text 3 6 2" xfId="25891" xr:uid="{00000000-0005-0000-0000-000026650000}"/>
    <cellStyle name="Warning Text 3 6 2 2" xfId="25892" xr:uid="{00000000-0005-0000-0000-000027650000}"/>
    <cellStyle name="Warning Text 3 6 3" xfId="25893" xr:uid="{00000000-0005-0000-0000-000028650000}"/>
    <cellStyle name="Warning Text 3 7" xfId="25894" xr:uid="{00000000-0005-0000-0000-000029650000}"/>
    <cellStyle name="Warning Text 3 7 2" xfId="25895" xr:uid="{00000000-0005-0000-0000-00002A650000}"/>
    <cellStyle name="Warning Text 3 7 2 2" xfId="25896" xr:uid="{00000000-0005-0000-0000-00002B650000}"/>
    <cellStyle name="Warning Text 3 7 3" xfId="25897" xr:uid="{00000000-0005-0000-0000-00002C650000}"/>
    <cellStyle name="Warning Text 3 8" xfId="25898" xr:uid="{00000000-0005-0000-0000-00002D650000}"/>
    <cellStyle name="Warning Text 3 8 2" xfId="25899" xr:uid="{00000000-0005-0000-0000-00002E650000}"/>
    <cellStyle name="Warning Text 3 8 2 2" xfId="25900" xr:uid="{00000000-0005-0000-0000-00002F650000}"/>
    <cellStyle name="Warning Text 3 8 3" xfId="25901" xr:uid="{00000000-0005-0000-0000-000030650000}"/>
    <cellStyle name="Warning Text 3 9" xfId="25902" xr:uid="{00000000-0005-0000-0000-000031650000}"/>
    <cellStyle name="Warning Text 3 9 2" xfId="25903" xr:uid="{00000000-0005-0000-0000-000032650000}"/>
    <cellStyle name="Warning Text 3 9 2 2" xfId="25904" xr:uid="{00000000-0005-0000-0000-000033650000}"/>
    <cellStyle name="Warning Text 3 9 3" xfId="25905" xr:uid="{00000000-0005-0000-0000-000034650000}"/>
    <cellStyle name="Warning Text 3_wimax" xfId="25906" xr:uid="{00000000-0005-0000-0000-000035650000}"/>
    <cellStyle name="Warning Text 30" xfId="25907" xr:uid="{00000000-0005-0000-0000-000036650000}"/>
    <cellStyle name="Warning Text 30 2" xfId="25908" xr:uid="{00000000-0005-0000-0000-000037650000}"/>
    <cellStyle name="Warning Text 30 2 2" xfId="25909" xr:uid="{00000000-0005-0000-0000-000038650000}"/>
    <cellStyle name="Warning Text 30 3" xfId="25910" xr:uid="{00000000-0005-0000-0000-000039650000}"/>
    <cellStyle name="Warning Text 31" xfId="25911" xr:uid="{00000000-0005-0000-0000-00003A650000}"/>
    <cellStyle name="Warning Text 31 2" xfId="25912" xr:uid="{00000000-0005-0000-0000-00003B650000}"/>
    <cellStyle name="Warning Text 31 2 2" xfId="25913" xr:uid="{00000000-0005-0000-0000-00003C650000}"/>
    <cellStyle name="Warning Text 31 3" xfId="25914" xr:uid="{00000000-0005-0000-0000-00003D650000}"/>
    <cellStyle name="Warning Text 32" xfId="25915" xr:uid="{00000000-0005-0000-0000-00003E650000}"/>
    <cellStyle name="Warning Text 32 2" xfId="25916" xr:uid="{00000000-0005-0000-0000-00003F650000}"/>
    <cellStyle name="Warning Text 32 2 2" xfId="25917" xr:uid="{00000000-0005-0000-0000-000040650000}"/>
    <cellStyle name="Warning Text 32 3" xfId="25918" xr:uid="{00000000-0005-0000-0000-000041650000}"/>
    <cellStyle name="Warning Text 33" xfId="25919" xr:uid="{00000000-0005-0000-0000-000042650000}"/>
    <cellStyle name="Warning Text 33 2" xfId="25920" xr:uid="{00000000-0005-0000-0000-000043650000}"/>
    <cellStyle name="Warning Text 33 2 2" xfId="25921" xr:uid="{00000000-0005-0000-0000-000044650000}"/>
    <cellStyle name="Warning Text 33 3" xfId="25922" xr:uid="{00000000-0005-0000-0000-000045650000}"/>
    <cellStyle name="Warning Text 34" xfId="25923" xr:uid="{00000000-0005-0000-0000-000046650000}"/>
    <cellStyle name="Warning Text 34 2" xfId="25924" xr:uid="{00000000-0005-0000-0000-000047650000}"/>
    <cellStyle name="Warning Text 34 2 2" xfId="25925" xr:uid="{00000000-0005-0000-0000-000048650000}"/>
    <cellStyle name="Warning Text 34 3" xfId="25926" xr:uid="{00000000-0005-0000-0000-000049650000}"/>
    <cellStyle name="Warning Text 35" xfId="25927" xr:uid="{00000000-0005-0000-0000-00004A650000}"/>
    <cellStyle name="Warning Text 4" xfId="25928" xr:uid="{00000000-0005-0000-0000-00004B650000}"/>
    <cellStyle name="Warning Text 4 10" xfId="25929" xr:uid="{00000000-0005-0000-0000-00004C650000}"/>
    <cellStyle name="Warning Text 4 10 2" xfId="25930" xr:uid="{00000000-0005-0000-0000-00004D650000}"/>
    <cellStyle name="Warning Text 4 10 2 2" xfId="25931" xr:uid="{00000000-0005-0000-0000-00004E650000}"/>
    <cellStyle name="Warning Text 4 10 3" xfId="25932" xr:uid="{00000000-0005-0000-0000-00004F650000}"/>
    <cellStyle name="Warning Text 4 11" xfId="25933" xr:uid="{00000000-0005-0000-0000-000050650000}"/>
    <cellStyle name="Warning Text 4 11 2" xfId="25934" xr:uid="{00000000-0005-0000-0000-000051650000}"/>
    <cellStyle name="Warning Text 4 11 2 2" xfId="25935" xr:uid="{00000000-0005-0000-0000-000052650000}"/>
    <cellStyle name="Warning Text 4 11 3" xfId="25936" xr:uid="{00000000-0005-0000-0000-000053650000}"/>
    <cellStyle name="Warning Text 4 12" xfId="25937" xr:uid="{00000000-0005-0000-0000-000054650000}"/>
    <cellStyle name="Warning Text 4 12 2" xfId="25938" xr:uid="{00000000-0005-0000-0000-000055650000}"/>
    <cellStyle name="Warning Text 4 12 2 2" xfId="25939" xr:uid="{00000000-0005-0000-0000-000056650000}"/>
    <cellStyle name="Warning Text 4 12 3" xfId="25940" xr:uid="{00000000-0005-0000-0000-000057650000}"/>
    <cellStyle name="Warning Text 4 13" xfId="25941" xr:uid="{00000000-0005-0000-0000-000058650000}"/>
    <cellStyle name="Warning Text 4 13 2" xfId="25942" xr:uid="{00000000-0005-0000-0000-000059650000}"/>
    <cellStyle name="Warning Text 4 13 2 2" xfId="25943" xr:uid="{00000000-0005-0000-0000-00005A650000}"/>
    <cellStyle name="Warning Text 4 13 3" xfId="25944" xr:uid="{00000000-0005-0000-0000-00005B650000}"/>
    <cellStyle name="Warning Text 4 14" xfId="25945" xr:uid="{00000000-0005-0000-0000-00005C650000}"/>
    <cellStyle name="Warning Text 4 14 2" xfId="25946" xr:uid="{00000000-0005-0000-0000-00005D650000}"/>
    <cellStyle name="Warning Text 4 15" xfId="25947" xr:uid="{00000000-0005-0000-0000-00005E650000}"/>
    <cellStyle name="Warning Text 4 2" xfId="25948" xr:uid="{00000000-0005-0000-0000-00005F650000}"/>
    <cellStyle name="Warning Text 4 2 2" xfId="25949" xr:uid="{00000000-0005-0000-0000-000060650000}"/>
    <cellStyle name="Warning Text 4 2 2 2" xfId="25950" xr:uid="{00000000-0005-0000-0000-000061650000}"/>
    <cellStyle name="Warning Text 4 2 3" xfId="25951" xr:uid="{00000000-0005-0000-0000-000062650000}"/>
    <cellStyle name="Warning Text 4 3" xfId="25952" xr:uid="{00000000-0005-0000-0000-000063650000}"/>
    <cellStyle name="Warning Text 4 3 2" xfId="25953" xr:uid="{00000000-0005-0000-0000-000064650000}"/>
    <cellStyle name="Warning Text 4 3 2 2" xfId="25954" xr:uid="{00000000-0005-0000-0000-000065650000}"/>
    <cellStyle name="Warning Text 4 3 3" xfId="25955" xr:uid="{00000000-0005-0000-0000-000066650000}"/>
    <cellStyle name="Warning Text 4 4" xfId="25956" xr:uid="{00000000-0005-0000-0000-000067650000}"/>
    <cellStyle name="Warning Text 4 4 2" xfId="25957" xr:uid="{00000000-0005-0000-0000-000068650000}"/>
    <cellStyle name="Warning Text 4 4 2 2" xfId="25958" xr:uid="{00000000-0005-0000-0000-000069650000}"/>
    <cellStyle name="Warning Text 4 4 3" xfId="25959" xr:uid="{00000000-0005-0000-0000-00006A650000}"/>
    <cellStyle name="Warning Text 4 5" xfId="25960" xr:uid="{00000000-0005-0000-0000-00006B650000}"/>
    <cellStyle name="Warning Text 4 5 2" xfId="25961" xr:uid="{00000000-0005-0000-0000-00006C650000}"/>
    <cellStyle name="Warning Text 4 5 2 2" xfId="25962" xr:uid="{00000000-0005-0000-0000-00006D650000}"/>
    <cellStyle name="Warning Text 4 5 3" xfId="25963" xr:uid="{00000000-0005-0000-0000-00006E650000}"/>
    <cellStyle name="Warning Text 4 6" xfId="25964" xr:uid="{00000000-0005-0000-0000-00006F650000}"/>
    <cellStyle name="Warning Text 4 6 2" xfId="25965" xr:uid="{00000000-0005-0000-0000-000070650000}"/>
    <cellStyle name="Warning Text 4 6 2 2" xfId="25966" xr:uid="{00000000-0005-0000-0000-000071650000}"/>
    <cellStyle name="Warning Text 4 6 3" xfId="25967" xr:uid="{00000000-0005-0000-0000-000072650000}"/>
    <cellStyle name="Warning Text 4 7" xfId="25968" xr:uid="{00000000-0005-0000-0000-000073650000}"/>
    <cellStyle name="Warning Text 4 7 2" xfId="25969" xr:uid="{00000000-0005-0000-0000-000074650000}"/>
    <cellStyle name="Warning Text 4 7 2 2" xfId="25970" xr:uid="{00000000-0005-0000-0000-000075650000}"/>
    <cellStyle name="Warning Text 4 7 3" xfId="25971" xr:uid="{00000000-0005-0000-0000-000076650000}"/>
    <cellStyle name="Warning Text 4 8" xfId="25972" xr:uid="{00000000-0005-0000-0000-000077650000}"/>
    <cellStyle name="Warning Text 4 8 2" xfId="25973" xr:uid="{00000000-0005-0000-0000-000078650000}"/>
    <cellStyle name="Warning Text 4 8 2 2" xfId="25974" xr:uid="{00000000-0005-0000-0000-000079650000}"/>
    <cellStyle name="Warning Text 4 8 3" xfId="25975" xr:uid="{00000000-0005-0000-0000-00007A650000}"/>
    <cellStyle name="Warning Text 4 9" xfId="25976" xr:uid="{00000000-0005-0000-0000-00007B650000}"/>
    <cellStyle name="Warning Text 4 9 2" xfId="25977" xr:uid="{00000000-0005-0000-0000-00007C650000}"/>
    <cellStyle name="Warning Text 4 9 2 2" xfId="25978" xr:uid="{00000000-0005-0000-0000-00007D650000}"/>
    <cellStyle name="Warning Text 4 9 3" xfId="25979" xr:uid="{00000000-0005-0000-0000-00007E650000}"/>
    <cellStyle name="Warning Text 4_wimax" xfId="25980" xr:uid="{00000000-0005-0000-0000-00007F650000}"/>
    <cellStyle name="Warning Text 5" xfId="25981" xr:uid="{00000000-0005-0000-0000-000080650000}"/>
    <cellStyle name="Warning Text 5 10" xfId="25982" xr:uid="{00000000-0005-0000-0000-000081650000}"/>
    <cellStyle name="Warning Text 5 10 2" xfId="25983" xr:uid="{00000000-0005-0000-0000-000082650000}"/>
    <cellStyle name="Warning Text 5 10 2 2" xfId="25984" xr:uid="{00000000-0005-0000-0000-000083650000}"/>
    <cellStyle name="Warning Text 5 10 3" xfId="25985" xr:uid="{00000000-0005-0000-0000-000084650000}"/>
    <cellStyle name="Warning Text 5 11" xfId="25986" xr:uid="{00000000-0005-0000-0000-000085650000}"/>
    <cellStyle name="Warning Text 5 11 2" xfId="25987" xr:uid="{00000000-0005-0000-0000-000086650000}"/>
    <cellStyle name="Warning Text 5 11 2 2" xfId="25988" xr:uid="{00000000-0005-0000-0000-000087650000}"/>
    <cellStyle name="Warning Text 5 11 3" xfId="25989" xr:uid="{00000000-0005-0000-0000-000088650000}"/>
    <cellStyle name="Warning Text 5 12" xfId="25990" xr:uid="{00000000-0005-0000-0000-000089650000}"/>
    <cellStyle name="Warning Text 5 12 2" xfId="25991" xr:uid="{00000000-0005-0000-0000-00008A650000}"/>
    <cellStyle name="Warning Text 5 12 2 2" xfId="25992" xr:uid="{00000000-0005-0000-0000-00008B650000}"/>
    <cellStyle name="Warning Text 5 12 3" xfId="25993" xr:uid="{00000000-0005-0000-0000-00008C650000}"/>
    <cellStyle name="Warning Text 5 13" xfId="25994" xr:uid="{00000000-0005-0000-0000-00008D650000}"/>
    <cellStyle name="Warning Text 5 13 2" xfId="25995" xr:uid="{00000000-0005-0000-0000-00008E650000}"/>
    <cellStyle name="Warning Text 5 13 2 2" xfId="25996" xr:uid="{00000000-0005-0000-0000-00008F650000}"/>
    <cellStyle name="Warning Text 5 13 3" xfId="25997" xr:uid="{00000000-0005-0000-0000-000090650000}"/>
    <cellStyle name="Warning Text 5 14" xfId="25998" xr:uid="{00000000-0005-0000-0000-000091650000}"/>
    <cellStyle name="Warning Text 5 14 2" xfId="25999" xr:uid="{00000000-0005-0000-0000-000092650000}"/>
    <cellStyle name="Warning Text 5 15" xfId="26000" xr:uid="{00000000-0005-0000-0000-000093650000}"/>
    <cellStyle name="Warning Text 5 2" xfId="26001" xr:uid="{00000000-0005-0000-0000-000094650000}"/>
    <cellStyle name="Warning Text 5 2 2" xfId="26002" xr:uid="{00000000-0005-0000-0000-000095650000}"/>
    <cellStyle name="Warning Text 5 2 2 2" xfId="26003" xr:uid="{00000000-0005-0000-0000-000096650000}"/>
    <cellStyle name="Warning Text 5 2 3" xfId="26004" xr:uid="{00000000-0005-0000-0000-000097650000}"/>
    <cellStyle name="Warning Text 5 3" xfId="26005" xr:uid="{00000000-0005-0000-0000-000098650000}"/>
    <cellStyle name="Warning Text 5 3 2" xfId="26006" xr:uid="{00000000-0005-0000-0000-000099650000}"/>
    <cellStyle name="Warning Text 5 3 2 2" xfId="26007" xr:uid="{00000000-0005-0000-0000-00009A650000}"/>
    <cellStyle name="Warning Text 5 3 3" xfId="26008" xr:uid="{00000000-0005-0000-0000-00009B650000}"/>
    <cellStyle name="Warning Text 5 4" xfId="26009" xr:uid="{00000000-0005-0000-0000-00009C650000}"/>
    <cellStyle name="Warning Text 5 4 2" xfId="26010" xr:uid="{00000000-0005-0000-0000-00009D650000}"/>
    <cellStyle name="Warning Text 5 4 2 2" xfId="26011" xr:uid="{00000000-0005-0000-0000-00009E650000}"/>
    <cellStyle name="Warning Text 5 4 3" xfId="26012" xr:uid="{00000000-0005-0000-0000-00009F650000}"/>
    <cellStyle name="Warning Text 5 5" xfId="26013" xr:uid="{00000000-0005-0000-0000-0000A0650000}"/>
    <cellStyle name="Warning Text 5 5 2" xfId="26014" xr:uid="{00000000-0005-0000-0000-0000A1650000}"/>
    <cellStyle name="Warning Text 5 5 2 2" xfId="26015" xr:uid="{00000000-0005-0000-0000-0000A2650000}"/>
    <cellStyle name="Warning Text 5 5 3" xfId="26016" xr:uid="{00000000-0005-0000-0000-0000A3650000}"/>
    <cellStyle name="Warning Text 5 6" xfId="26017" xr:uid="{00000000-0005-0000-0000-0000A4650000}"/>
    <cellStyle name="Warning Text 5 6 2" xfId="26018" xr:uid="{00000000-0005-0000-0000-0000A5650000}"/>
    <cellStyle name="Warning Text 5 6 2 2" xfId="26019" xr:uid="{00000000-0005-0000-0000-0000A6650000}"/>
    <cellStyle name="Warning Text 5 6 3" xfId="26020" xr:uid="{00000000-0005-0000-0000-0000A7650000}"/>
    <cellStyle name="Warning Text 5 7" xfId="26021" xr:uid="{00000000-0005-0000-0000-0000A8650000}"/>
    <cellStyle name="Warning Text 5 7 2" xfId="26022" xr:uid="{00000000-0005-0000-0000-0000A9650000}"/>
    <cellStyle name="Warning Text 5 7 2 2" xfId="26023" xr:uid="{00000000-0005-0000-0000-0000AA650000}"/>
    <cellStyle name="Warning Text 5 7 3" xfId="26024" xr:uid="{00000000-0005-0000-0000-0000AB650000}"/>
    <cellStyle name="Warning Text 5 8" xfId="26025" xr:uid="{00000000-0005-0000-0000-0000AC650000}"/>
    <cellStyle name="Warning Text 5 8 2" xfId="26026" xr:uid="{00000000-0005-0000-0000-0000AD650000}"/>
    <cellStyle name="Warning Text 5 8 2 2" xfId="26027" xr:uid="{00000000-0005-0000-0000-0000AE650000}"/>
    <cellStyle name="Warning Text 5 8 3" xfId="26028" xr:uid="{00000000-0005-0000-0000-0000AF650000}"/>
    <cellStyle name="Warning Text 5 9" xfId="26029" xr:uid="{00000000-0005-0000-0000-0000B0650000}"/>
    <cellStyle name="Warning Text 5 9 2" xfId="26030" xr:uid="{00000000-0005-0000-0000-0000B1650000}"/>
    <cellStyle name="Warning Text 5 9 2 2" xfId="26031" xr:uid="{00000000-0005-0000-0000-0000B2650000}"/>
    <cellStyle name="Warning Text 5 9 3" xfId="26032" xr:uid="{00000000-0005-0000-0000-0000B3650000}"/>
    <cellStyle name="Warning Text 5_wimax" xfId="26033" xr:uid="{00000000-0005-0000-0000-0000B4650000}"/>
    <cellStyle name="Warning Text 6" xfId="26034" xr:uid="{00000000-0005-0000-0000-0000B5650000}"/>
    <cellStyle name="Warning Text 6 10" xfId="26035" xr:uid="{00000000-0005-0000-0000-0000B6650000}"/>
    <cellStyle name="Warning Text 6 10 2" xfId="26036" xr:uid="{00000000-0005-0000-0000-0000B7650000}"/>
    <cellStyle name="Warning Text 6 10 2 2" xfId="26037" xr:uid="{00000000-0005-0000-0000-0000B8650000}"/>
    <cellStyle name="Warning Text 6 10 3" xfId="26038" xr:uid="{00000000-0005-0000-0000-0000B9650000}"/>
    <cellStyle name="Warning Text 6 11" xfId="26039" xr:uid="{00000000-0005-0000-0000-0000BA650000}"/>
    <cellStyle name="Warning Text 6 11 2" xfId="26040" xr:uid="{00000000-0005-0000-0000-0000BB650000}"/>
    <cellStyle name="Warning Text 6 11 2 2" xfId="26041" xr:uid="{00000000-0005-0000-0000-0000BC650000}"/>
    <cellStyle name="Warning Text 6 11 3" xfId="26042" xr:uid="{00000000-0005-0000-0000-0000BD650000}"/>
    <cellStyle name="Warning Text 6 12" xfId="26043" xr:uid="{00000000-0005-0000-0000-0000BE650000}"/>
    <cellStyle name="Warning Text 6 12 2" xfId="26044" xr:uid="{00000000-0005-0000-0000-0000BF650000}"/>
    <cellStyle name="Warning Text 6 12 2 2" xfId="26045" xr:uid="{00000000-0005-0000-0000-0000C0650000}"/>
    <cellStyle name="Warning Text 6 12 3" xfId="26046" xr:uid="{00000000-0005-0000-0000-0000C1650000}"/>
    <cellStyle name="Warning Text 6 13" xfId="26047" xr:uid="{00000000-0005-0000-0000-0000C2650000}"/>
    <cellStyle name="Warning Text 6 13 2" xfId="26048" xr:uid="{00000000-0005-0000-0000-0000C3650000}"/>
    <cellStyle name="Warning Text 6 13 2 2" xfId="26049" xr:uid="{00000000-0005-0000-0000-0000C4650000}"/>
    <cellStyle name="Warning Text 6 13 3" xfId="26050" xr:uid="{00000000-0005-0000-0000-0000C5650000}"/>
    <cellStyle name="Warning Text 6 14" xfId="26051" xr:uid="{00000000-0005-0000-0000-0000C6650000}"/>
    <cellStyle name="Warning Text 6 14 2" xfId="26052" xr:uid="{00000000-0005-0000-0000-0000C7650000}"/>
    <cellStyle name="Warning Text 6 15" xfId="26053" xr:uid="{00000000-0005-0000-0000-0000C8650000}"/>
    <cellStyle name="Warning Text 6 2" xfId="26054" xr:uid="{00000000-0005-0000-0000-0000C9650000}"/>
    <cellStyle name="Warning Text 6 2 2" xfId="26055" xr:uid="{00000000-0005-0000-0000-0000CA650000}"/>
    <cellStyle name="Warning Text 6 2 2 2" xfId="26056" xr:uid="{00000000-0005-0000-0000-0000CB650000}"/>
    <cellStyle name="Warning Text 6 2 3" xfId="26057" xr:uid="{00000000-0005-0000-0000-0000CC650000}"/>
    <cellStyle name="Warning Text 6 3" xfId="26058" xr:uid="{00000000-0005-0000-0000-0000CD650000}"/>
    <cellStyle name="Warning Text 6 3 2" xfId="26059" xr:uid="{00000000-0005-0000-0000-0000CE650000}"/>
    <cellStyle name="Warning Text 6 3 2 2" xfId="26060" xr:uid="{00000000-0005-0000-0000-0000CF650000}"/>
    <cellStyle name="Warning Text 6 3 3" xfId="26061" xr:uid="{00000000-0005-0000-0000-0000D0650000}"/>
    <cellStyle name="Warning Text 6 4" xfId="26062" xr:uid="{00000000-0005-0000-0000-0000D1650000}"/>
    <cellStyle name="Warning Text 6 4 2" xfId="26063" xr:uid="{00000000-0005-0000-0000-0000D2650000}"/>
    <cellStyle name="Warning Text 6 4 2 2" xfId="26064" xr:uid="{00000000-0005-0000-0000-0000D3650000}"/>
    <cellStyle name="Warning Text 6 4 3" xfId="26065" xr:uid="{00000000-0005-0000-0000-0000D4650000}"/>
    <cellStyle name="Warning Text 6 5" xfId="26066" xr:uid="{00000000-0005-0000-0000-0000D5650000}"/>
    <cellStyle name="Warning Text 6 5 2" xfId="26067" xr:uid="{00000000-0005-0000-0000-0000D6650000}"/>
    <cellStyle name="Warning Text 6 5 2 2" xfId="26068" xr:uid="{00000000-0005-0000-0000-0000D7650000}"/>
    <cellStyle name="Warning Text 6 5 3" xfId="26069" xr:uid="{00000000-0005-0000-0000-0000D8650000}"/>
    <cellStyle name="Warning Text 6 6" xfId="26070" xr:uid="{00000000-0005-0000-0000-0000D9650000}"/>
    <cellStyle name="Warning Text 6 6 2" xfId="26071" xr:uid="{00000000-0005-0000-0000-0000DA650000}"/>
    <cellStyle name="Warning Text 6 6 2 2" xfId="26072" xr:uid="{00000000-0005-0000-0000-0000DB650000}"/>
    <cellStyle name="Warning Text 6 6 3" xfId="26073" xr:uid="{00000000-0005-0000-0000-0000DC650000}"/>
    <cellStyle name="Warning Text 6 7" xfId="26074" xr:uid="{00000000-0005-0000-0000-0000DD650000}"/>
    <cellStyle name="Warning Text 6 7 2" xfId="26075" xr:uid="{00000000-0005-0000-0000-0000DE650000}"/>
    <cellStyle name="Warning Text 6 7 2 2" xfId="26076" xr:uid="{00000000-0005-0000-0000-0000DF650000}"/>
    <cellStyle name="Warning Text 6 7 3" xfId="26077" xr:uid="{00000000-0005-0000-0000-0000E0650000}"/>
    <cellStyle name="Warning Text 6 8" xfId="26078" xr:uid="{00000000-0005-0000-0000-0000E1650000}"/>
    <cellStyle name="Warning Text 6 8 2" xfId="26079" xr:uid="{00000000-0005-0000-0000-0000E2650000}"/>
    <cellStyle name="Warning Text 6 8 2 2" xfId="26080" xr:uid="{00000000-0005-0000-0000-0000E3650000}"/>
    <cellStyle name="Warning Text 6 8 3" xfId="26081" xr:uid="{00000000-0005-0000-0000-0000E4650000}"/>
    <cellStyle name="Warning Text 6 9" xfId="26082" xr:uid="{00000000-0005-0000-0000-0000E5650000}"/>
    <cellStyle name="Warning Text 6 9 2" xfId="26083" xr:uid="{00000000-0005-0000-0000-0000E6650000}"/>
    <cellStyle name="Warning Text 6 9 2 2" xfId="26084" xr:uid="{00000000-0005-0000-0000-0000E7650000}"/>
    <cellStyle name="Warning Text 6 9 3" xfId="26085" xr:uid="{00000000-0005-0000-0000-0000E8650000}"/>
    <cellStyle name="Warning Text 7" xfId="26086" xr:uid="{00000000-0005-0000-0000-0000E9650000}"/>
    <cellStyle name="Warning Text 7 10" xfId="26087" xr:uid="{00000000-0005-0000-0000-0000EA650000}"/>
    <cellStyle name="Warning Text 7 10 2" xfId="26088" xr:uid="{00000000-0005-0000-0000-0000EB650000}"/>
    <cellStyle name="Warning Text 7 10 2 2" xfId="26089" xr:uid="{00000000-0005-0000-0000-0000EC650000}"/>
    <cellStyle name="Warning Text 7 10 3" xfId="26090" xr:uid="{00000000-0005-0000-0000-0000ED650000}"/>
    <cellStyle name="Warning Text 7 11" xfId="26091" xr:uid="{00000000-0005-0000-0000-0000EE650000}"/>
    <cellStyle name="Warning Text 7 11 2" xfId="26092" xr:uid="{00000000-0005-0000-0000-0000EF650000}"/>
    <cellStyle name="Warning Text 7 11 2 2" xfId="26093" xr:uid="{00000000-0005-0000-0000-0000F0650000}"/>
    <cellStyle name="Warning Text 7 11 3" xfId="26094" xr:uid="{00000000-0005-0000-0000-0000F1650000}"/>
    <cellStyle name="Warning Text 7 12" xfId="26095" xr:uid="{00000000-0005-0000-0000-0000F2650000}"/>
    <cellStyle name="Warning Text 7 12 2" xfId="26096" xr:uid="{00000000-0005-0000-0000-0000F3650000}"/>
    <cellStyle name="Warning Text 7 12 2 2" xfId="26097" xr:uid="{00000000-0005-0000-0000-0000F4650000}"/>
    <cellStyle name="Warning Text 7 12 3" xfId="26098" xr:uid="{00000000-0005-0000-0000-0000F5650000}"/>
    <cellStyle name="Warning Text 7 13" xfId="26099" xr:uid="{00000000-0005-0000-0000-0000F6650000}"/>
    <cellStyle name="Warning Text 7 13 2" xfId="26100" xr:uid="{00000000-0005-0000-0000-0000F7650000}"/>
    <cellStyle name="Warning Text 7 13 2 2" xfId="26101" xr:uid="{00000000-0005-0000-0000-0000F8650000}"/>
    <cellStyle name="Warning Text 7 13 3" xfId="26102" xr:uid="{00000000-0005-0000-0000-0000F9650000}"/>
    <cellStyle name="Warning Text 7 14" xfId="26103" xr:uid="{00000000-0005-0000-0000-0000FA650000}"/>
    <cellStyle name="Warning Text 7 14 2" xfId="26104" xr:uid="{00000000-0005-0000-0000-0000FB650000}"/>
    <cellStyle name="Warning Text 7 15" xfId="26105" xr:uid="{00000000-0005-0000-0000-0000FC650000}"/>
    <cellStyle name="Warning Text 7 2" xfId="26106" xr:uid="{00000000-0005-0000-0000-0000FD650000}"/>
    <cellStyle name="Warning Text 7 2 2" xfId="26107" xr:uid="{00000000-0005-0000-0000-0000FE650000}"/>
    <cellStyle name="Warning Text 7 2 2 2" xfId="26108" xr:uid="{00000000-0005-0000-0000-0000FF650000}"/>
    <cellStyle name="Warning Text 7 2 3" xfId="26109" xr:uid="{00000000-0005-0000-0000-000000660000}"/>
    <cellStyle name="Warning Text 7 3" xfId="26110" xr:uid="{00000000-0005-0000-0000-000001660000}"/>
    <cellStyle name="Warning Text 7 3 2" xfId="26111" xr:uid="{00000000-0005-0000-0000-000002660000}"/>
    <cellStyle name="Warning Text 7 3 2 2" xfId="26112" xr:uid="{00000000-0005-0000-0000-000003660000}"/>
    <cellStyle name="Warning Text 7 3 3" xfId="26113" xr:uid="{00000000-0005-0000-0000-000004660000}"/>
    <cellStyle name="Warning Text 7 4" xfId="26114" xr:uid="{00000000-0005-0000-0000-000005660000}"/>
    <cellStyle name="Warning Text 7 4 2" xfId="26115" xr:uid="{00000000-0005-0000-0000-000006660000}"/>
    <cellStyle name="Warning Text 7 4 2 2" xfId="26116" xr:uid="{00000000-0005-0000-0000-000007660000}"/>
    <cellStyle name="Warning Text 7 4 3" xfId="26117" xr:uid="{00000000-0005-0000-0000-000008660000}"/>
    <cellStyle name="Warning Text 7 5" xfId="26118" xr:uid="{00000000-0005-0000-0000-000009660000}"/>
    <cellStyle name="Warning Text 7 5 2" xfId="26119" xr:uid="{00000000-0005-0000-0000-00000A660000}"/>
    <cellStyle name="Warning Text 7 5 2 2" xfId="26120" xr:uid="{00000000-0005-0000-0000-00000B660000}"/>
    <cellStyle name="Warning Text 7 5 3" xfId="26121" xr:uid="{00000000-0005-0000-0000-00000C660000}"/>
    <cellStyle name="Warning Text 7 6" xfId="26122" xr:uid="{00000000-0005-0000-0000-00000D660000}"/>
    <cellStyle name="Warning Text 7 6 2" xfId="26123" xr:uid="{00000000-0005-0000-0000-00000E660000}"/>
    <cellStyle name="Warning Text 7 6 2 2" xfId="26124" xr:uid="{00000000-0005-0000-0000-00000F660000}"/>
    <cellStyle name="Warning Text 7 6 3" xfId="26125" xr:uid="{00000000-0005-0000-0000-000010660000}"/>
    <cellStyle name="Warning Text 7 7" xfId="26126" xr:uid="{00000000-0005-0000-0000-000011660000}"/>
    <cellStyle name="Warning Text 7 7 2" xfId="26127" xr:uid="{00000000-0005-0000-0000-000012660000}"/>
    <cellStyle name="Warning Text 7 7 2 2" xfId="26128" xr:uid="{00000000-0005-0000-0000-000013660000}"/>
    <cellStyle name="Warning Text 7 7 3" xfId="26129" xr:uid="{00000000-0005-0000-0000-000014660000}"/>
    <cellStyle name="Warning Text 7 8" xfId="26130" xr:uid="{00000000-0005-0000-0000-000015660000}"/>
    <cellStyle name="Warning Text 7 8 2" xfId="26131" xr:uid="{00000000-0005-0000-0000-000016660000}"/>
    <cellStyle name="Warning Text 7 8 2 2" xfId="26132" xr:uid="{00000000-0005-0000-0000-000017660000}"/>
    <cellStyle name="Warning Text 7 8 3" xfId="26133" xr:uid="{00000000-0005-0000-0000-000018660000}"/>
    <cellStyle name="Warning Text 7 9" xfId="26134" xr:uid="{00000000-0005-0000-0000-000019660000}"/>
    <cellStyle name="Warning Text 7 9 2" xfId="26135" xr:uid="{00000000-0005-0000-0000-00001A660000}"/>
    <cellStyle name="Warning Text 7 9 2 2" xfId="26136" xr:uid="{00000000-0005-0000-0000-00001B660000}"/>
    <cellStyle name="Warning Text 7 9 3" xfId="26137" xr:uid="{00000000-0005-0000-0000-00001C660000}"/>
    <cellStyle name="Warning Text 8" xfId="26138" xr:uid="{00000000-0005-0000-0000-00001D660000}"/>
    <cellStyle name="Warning Text 8 2" xfId="26139" xr:uid="{00000000-0005-0000-0000-00001E660000}"/>
    <cellStyle name="Warning Text 8 2 2" xfId="26140" xr:uid="{00000000-0005-0000-0000-00001F660000}"/>
    <cellStyle name="Warning Text 8 3" xfId="26141" xr:uid="{00000000-0005-0000-0000-000020660000}"/>
    <cellStyle name="Warning Text 9" xfId="26142" xr:uid="{00000000-0005-0000-0000-000021660000}"/>
    <cellStyle name="Warning Text 9 2" xfId="26143" xr:uid="{00000000-0005-0000-0000-000022660000}"/>
    <cellStyle name="Warning Text 9 2 2" xfId="26144" xr:uid="{00000000-0005-0000-0000-000023660000}"/>
    <cellStyle name="Warning Text 9 3" xfId="26145" xr:uid="{00000000-0005-0000-0000-000024660000}"/>
    <cellStyle name="WHead - Style2" xfId="26146" xr:uid="{00000000-0005-0000-0000-000025660000}"/>
    <cellStyle name="WHead - Style2 2" xfId="26147" xr:uid="{00000000-0005-0000-0000-000026660000}"/>
    <cellStyle name="WHead - Style2 2 2" xfId="26148" xr:uid="{00000000-0005-0000-0000-000027660000}"/>
    <cellStyle name="WHead - Style2 3" xfId="26149" xr:uid="{00000000-0005-0000-0000-000028660000}"/>
    <cellStyle name="WhiteCells" xfId="26150" xr:uid="{00000000-0005-0000-0000-000029660000}"/>
    <cellStyle name="WhiteCells 2" xfId="26151" xr:uid="{00000000-0005-0000-0000-00002A660000}"/>
    <cellStyle name="WhiteCells 2 2" xfId="26152" xr:uid="{00000000-0005-0000-0000-00002B660000}"/>
    <cellStyle name="WhiteCells 3" xfId="26153" xr:uid="{00000000-0005-0000-0000-00002C660000}"/>
    <cellStyle name="WingDing" xfId="26154" xr:uid="{00000000-0005-0000-0000-00002D660000}"/>
    <cellStyle name="WingDing 2" xfId="26155" xr:uid="{00000000-0005-0000-0000-00002E660000}"/>
    <cellStyle name="WingDing 2 2" xfId="26156" xr:uid="{00000000-0005-0000-0000-00002F660000}"/>
    <cellStyle name="WingDing 3" xfId="26157" xr:uid="{00000000-0005-0000-0000-000030660000}"/>
    <cellStyle name="Wingding No. 1" xfId="26158" xr:uid="{00000000-0005-0000-0000-000031660000}"/>
    <cellStyle name="Wingding No. 1 2" xfId="26159" xr:uid="{00000000-0005-0000-0000-000032660000}"/>
    <cellStyle name="Wingding No. 1 2 2" xfId="26160" xr:uid="{00000000-0005-0000-0000-000033660000}"/>
    <cellStyle name="Wingding No. 1 3" xfId="26161" xr:uid="{00000000-0005-0000-0000-000034660000}"/>
    <cellStyle name="Wingding No. 2" xfId="26162" xr:uid="{00000000-0005-0000-0000-000035660000}"/>
    <cellStyle name="Wingding No. 2 2" xfId="26163" xr:uid="{00000000-0005-0000-0000-000036660000}"/>
    <cellStyle name="Wingding No. 2 2 2" xfId="26164" xr:uid="{00000000-0005-0000-0000-000037660000}"/>
    <cellStyle name="Wingding No. 2 3" xfId="26165" xr:uid="{00000000-0005-0000-0000-000038660000}"/>
    <cellStyle name="wrap" xfId="26166" xr:uid="{00000000-0005-0000-0000-000039660000}"/>
    <cellStyle name="wrap 2" xfId="26167" xr:uid="{00000000-0005-0000-0000-00003A660000}"/>
    <cellStyle name="wrap 2 2" xfId="26168" xr:uid="{00000000-0005-0000-0000-00003B660000}"/>
    <cellStyle name="wrap 3" xfId="26169" xr:uid="{00000000-0005-0000-0000-00003C660000}"/>
    <cellStyle name="x" xfId="26170" xr:uid="{00000000-0005-0000-0000-00003D660000}"/>
    <cellStyle name="x 10" xfId="26171" xr:uid="{00000000-0005-0000-0000-00003E660000}"/>
    <cellStyle name="x 11" xfId="26172" xr:uid="{00000000-0005-0000-0000-00003F660000}"/>
    <cellStyle name="x 12" xfId="26173" xr:uid="{00000000-0005-0000-0000-000040660000}"/>
    <cellStyle name="x 2" xfId="26174" xr:uid="{00000000-0005-0000-0000-000041660000}"/>
    <cellStyle name="x 3" xfId="26175" xr:uid="{00000000-0005-0000-0000-000042660000}"/>
    <cellStyle name="x 4" xfId="26176" xr:uid="{00000000-0005-0000-0000-000043660000}"/>
    <cellStyle name="x 5" xfId="26177" xr:uid="{00000000-0005-0000-0000-000044660000}"/>
    <cellStyle name="x 6" xfId="26178" xr:uid="{00000000-0005-0000-0000-000045660000}"/>
    <cellStyle name="x 7" xfId="26179" xr:uid="{00000000-0005-0000-0000-000046660000}"/>
    <cellStyle name="x 8" xfId="26180" xr:uid="{00000000-0005-0000-0000-000047660000}"/>
    <cellStyle name="x 9" xfId="26181" xr:uid="{00000000-0005-0000-0000-000048660000}"/>
    <cellStyle name="Βασικό_Copy of Model SDH momat" xfId="26182" xr:uid="{00000000-0005-0000-0000-000049660000}"/>
    <cellStyle name="Διαχωριστικό χιλιάδων/υποδιαστολή [0]_Model SDH main2" xfId="26183" xr:uid="{00000000-0005-0000-0000-00004A660000}"/>
    <cellStyle name="Διαχωριστικό χιλιάδων/υποδιαστολή_Copy of Model SDH momat" xfId="26184" xr:uid="{00000000-0005-0000-0000-00004B660000}"/>
    <cellStyle name="Νομισματικό [0]_Model SDH main2" xfId="26185" xr:uid="{00000000-0005-0000-0000-00004C660000}"/>
    <cellStyle name="Νομισματικό_Copy of Model SDH momat" xfId="26186" xr:uid="{00000000-0005-0000-0000-00004D660000}"/>
    <cellStyle name="Обычный_Designing Services_v9" xfId="26187" xr:uid="{00000000-0005-0000-0000-00004E660000}"/>
    <cellStyle name="Финансовый_Копия Model of Development 28.10.08_NPV" xfId="26188" xr:uid="{00000000-0005-0000-0000-00004F660000}"/>
    <cellStyle name="เครื่องหมายจุลภาค_020813 PL state for Pasolink BTS" xfId="26189" xr:uid="{00000000-0005-0000-0000-000050660000}"/>
    <cellStyle name="น้บะภฒ_95" xfId="26190" xr:uid="{00000000-0005-0000-0000-000051660000}"/>
    <cellStyle name="ปกติ_020625 PQM-Telkomsel SDH Ring Madan Batam (Micro) -1" xfId="26191" xr:uid="{00000000-0005-0000-0000-000052660000}"/>
    <cellStyle name="ม๖มคตวม๖ พสภฝ" xfId="26192" xr:uid="{00000000-0005-0000-0000-000053660000}"/>
    <cellStyle name="ม๖มคตวม๖ พสภฝ 2" xfId="26193" xr:uid="{00000000-0005-0000-0000-000054660000}"/>
    <cellStyle name="ม๖มคตวม๖ พสภฝ 2 2" xfId="26194" xr:uid="{00000000-0005-0000-0000-000055660000}"/>
    <cellStyle name="ม๖มคตวม๖ พสภฝ 3" xfId="26195" xr:uid="{00000000-0005-0000-0000-000056660000}"/>
    <cellStyle name="ฤธถ [0]_12ฟ๙ภศญ" xfId="26196" xr:uid="{00000000-0005-0000-0000-000057660000}"/>
    <cellStyle name="ฤธถ_12ฟ๙ภศญ" xfId="26197" xr:uid="{00000000-0005-0000-0000-000058660000}"/>
    <cellStyle name="ล๋ศญ [0]_12ฟ๙ภศญ" xfId="26198" xr:uid="{00000000-0005-0000-0000-000059660000}"/>
    <cellStyle name="ล๋ศญ_12ฟ๙ภศญ" xfId="26199" xr:uid="{00000000-0005-0000-0000-00005A660000}"/>
    <cellStyle name="วฅมุ_4ฟ๙ฝวภ๛" xfId="26200" xr:uid="{00000000-0005-0000-0000-00005B660000}"/>
    <cellStyle name="백분율_95" xfId="26201" xr:uid="{00000000-0005-0000-0000-00005C660000}"/>
    <cellStyle name="콤마 [0]_  종  합  " xfId="26202" xr:uid="{00000000-0005-0000-0000-00005D660000}"/>
    <cellStyle name="콤마_  종  합  " xfId="26203" xr:uid="{00000000-0005-0000-0000-00005E660000}"/>
    <cellStyle name="통화 [0]_  종  합  " xfId="26204" xr:uid="{00000000-0005-0000-0000-00005F660000}"/>
    <cellStyle name="통화_  종  합  " xfId="26205" xr:uid="{00000000-0005-0000-0000-000060660000}"/>
    <cellStyle name="표준_  종  합  " xfId="26206" xr:uid="{00000000-0005-0000-0000-000061660000}"/>
    <cellStyle name="一般_AOP_aCOM_20060824" xfId="26207" xr:uid="{00000000-0005-0000-0000-000062660000}"/>
    <cellStyle name="千位[0]_laroux" xfId="26208" xr:uid="{00000000-0005-0000-0000-000063660000}"/>
    <cellStyle name="千位_laroux" xfId="26209" xr:uid="{00000000-0005-0000-0000-000064660000}"/>
    <cellStyle name="千位分隔 10" xfId="26210" xr:uid="{00000000-0005-0000-0000-000065660000}"/>
    <cellStyle name="千位分隔 11" xfId="26211" xr:uid="{00000000-0005-0000-0000-000066660000}"/>
    <cellStyle name="千位分隔 2" xfId="26212" xr:uid="{00000000-0005-0000-0000-000067660000}"/>
    <cellStyle name="千位分隔 2 2" xfId="26213" xr:uid="{00000000-0005-0000-0000-000068660000}"/>
    <cellStyle name="千位分隔 2 2 2" xfId="26214" xr:uid="{00000000-0005-0000-0000-000069660000}"/>
    <cellStyle name="千位分隔 2 3" xfId="26215" xr:uid="{00000000-0005-0000-0000-00006A660000}"/>
    <cellStyle name="千位分隔 2 3 2" xfId="26216" xr:uid="{00000000-0005-0000-0000-00006B660000}"/>
    <cellStyle name="千位分隔 2 4" xfId="26217" xr:uid="{00000000-0005-0000-0000-00006C660000}"/>
    <cellStyle name="千位分隔 2 4 2" xfId="26218" xr:uid="{00000000-0005-0000-0000-00006D660000}"/>
    <cellStyle name="千位分隔 2 5" xfId="26219" xr:uid="{00000000-0005-0000-0000-00006E660000}"/>
    <cellStyle name="千位分隔 3" xfId="26220" xr:uid="{00000000-0005-0000-0000-00006F660000}"/>
    <cellStyle name="千位分隔 3 2" xfId="26221" xr:uid="{00000000-0005-0000-0000-000070660000}"/>
    <cellStyle name="千位分隔 3 2 2" xfId="26222" xr:uid="{00000000-0005-0000-0000-000071660000}"/>
    <cellStyle name="千位分隔 3 3" xfId="26223" xr:uid="{00000000-0005-0000-0000-000072660000}"/>
    <cellStyle name="千位分隔 3 3 2" xfId="26224" xr:uid="{00000000-0005-0000-0000-000073660000}"/>
    <cellStyle name="千位分隔 3 4" xfId="26225" xr:uid="{00000000-0005-0000-0000-000074660000}"/>
    <cellStyle name="千位分隔 4" xfId="26226" xr:uid="{00000000-0005-0000-0000-000075660000}"/>
    <cellStyle name="千位分隔 4 2" xfId="26227" xr:uid="{00000000-0005-0000-0000-000076660000}"/>
    <cellStyle name="千位分隔 4 2 2" xfId="26228" xr:uid="{00000000-0005-0000-0000-000077660000}"/>
    <cellStyle name="千位分隔 4 3" xfId="26229" xr:uid="{00000000-0005-0000-0000-000078660000}"/>
    <cellStyle name="千位分隔 5" xfId="26230" xr:uid="{00000000-0005-0000-0000-000079660000}"/>
    <cellStyle name="千位分隔 5 2" xfId="26231" xr:uid="{00000000-0005-0000-0000-00007A660000}"/>
    <cellStyle name="千位分隔 5 2 2" xfId="26232" xr:uid="{00000000-0005-0000-0000-00007B660000}"/>
    <cellStyle name="千位分隔 5 3" xfId="26233" xr:uid="{00000000-0005-0000-0000-00007C660000}"/>
    <cellStyle name="千位分隔 6" xfId="26234" xr:uid="{00000000-0005-0000-0000-00007D660000}"/>
    <cellStyle name="千位分隔 6 2" xfId="26235" xr:uid="{00000000-0005-0000-0000-00007E660000}"/>
    <cellStyle name="千位分隔 7" xfId="26236" xr:uid="{00000000-0005-0000-0000-00007F660000}"/>
    <cellStyle name="千位分隔 7 2" xfId="26237" xr:uid="{00000000-0005-0000-0000-000080660000}"/>
    <cellStyle name="千位分隔 8" xfId="26238" xr:uid="{00000000-0005-0000-0000-000081660000}"/>
    <cellStyle name="千位分隔 8 2" xfId="26239" xr:uid="{00000000-0005-0000-0000-000082660000}"/>
    <cellStyle name="千位分隔 9" xfId="26240" xr:uid="{00000000-0005-0000-0000-000083660000}"/>
    <cellStyle name="千位分隔 9 2" xfId="26241" xr:uid="{00000000-0005-0000-0000-000084660000}"/>
    <cellStyle name="千位分隔[0] 2" xfId="26242" xr:uid="{00000000-0005-0000-0000-000085660000}"/>
    <cellStyle name="千位分隔[0] 2 2" xfId="26243" xr:uid="{00000000-0005-0000-0000-000086660000}"/>
    <cellStyle name="千位分隔[0] 3" xfId="26244" xr:uid="{00000000-0005-0000-0000-000087660000}"/>
    <cellStyle name="千位分隔[0] 3 2" xfId="26245" xr:uid="{00000000-0005-0000-0000-000088660000}"/>
    <cellStyle name="千位分隔_~1151319" xfId="26246" xr:uid="{00000000-0005-0000-0000-000089660000}"/>
    <cellStyle name="千分位[0]_laroux" xfId="26247" xr:uid="{00000000-0005-0000-0000-00008A660000}"/>
    <cellStyle name="千分位_laroux" xfId="26248" xr:uid="{00000000-0005-0000-0000-00008B660000}"/>
    <cellStyle name="后继超级链接_~0055202" xfId="26249" xr:uid="{00000000-0005-0000-0000-00008C660000}"/>
    <cellStyle name="好" xfId="26250" xr:uid="{00000000-0005-0000-0000-00008D660000}"/>
    <cellStyle name="好 2" xfId="26251" xr:uid="{00000000-0005-0000-0000-00008E660000}"/>
    <cellStyle name="好 2 2" xfId="26252" xr:uid="{00000000-0005-0000-0000-00008F660000}"/>
    <cellStyle name="好 3" xfId="26253" xr:uid="{00000000-0005-0000-0000-000090660000}"/>
    <cellStyle name="好 3 2" xfId="26254" xr:uid="{00000000-0005-0000-0000-000091660000}"/>
    <cellStyle name="好 4" xfId="26255" xr:uid="{00000000-0005-0000-0000-000092660000}"/>
    <cellStyle name="好 4 2" xfId="26256" xr:uid="{00000000-0005-0000-0000-000093660000}"/>
    <cellStyle name="好_MTN Group 2010 Supplier Price Book Format-UMTS-V1" xfId="26257" xr:uid="{00000000-0005-0000-0000-000094660000}"/>
    <cellStyle name="好_MTN Group 2010 Supplier Price Book Format-UMTS-V1 2" xfId="26258" xr:uid="{00000000-0005-0000-0000-000095660000}"/>
    <cellStyle name="好_Price 1x10MHz (Euro)" xfId="26259" xr:uid="{00000000-0005-0000-0000-000096660000}"/>
    <cellStyle name="好_Price 1x10MHz (Euro) 2" xfId="26260" xr:uid="{00000000-0005-0000-0000-000097660000}"/>
    <cellStyle name="好_Price 1x10MHz (Euro) 2 2" xfId="26261" xr:uid="{00000000-0005-0000-0000-000098660000}"/>
    <cellStyle name="好_Price 1x10MHz (Euro) 3" xfId="26262" xr:uid="{00000000-0005-0000-0000-000099660000}"/>
    <cellStyle name="好_wimax" xfId="26263" xr:uid="{00000000-0005-0000-0000-00009A660000}"/>
    <cellStyle name="好_wimax 2" xfId="26264" xr:uid="{00000000-0005-0000-0000-00009B660000}"/>
    <cellStyle name="差" xfId="26265" xr:uid="{00000000-0005-0000-0000-00009C660000}"/>
    <cellStyle name="差 2" xfId="26266" xr:uid="{00000000-0005-0000-0000-00009D660000}"/>
    <cellStyle name="差 2 2" xfId="26267" xr:uid="{00000000-0005-0000-0000-00009E660000}"/>
    <cellStyle name="差 3" xfId="26268" xr:uid="{00000000-0005-0000-0000-00009F660000}"/>
    <cellStyle name="差 3 2" xfId="26269" xr:uid="{00000000-0005-0000-0000-0000A0660000}"/>
    <cellStyle name="差 4" xfId="26270" xr:uid="{00000000-0005-0000-0000-0000A1660000}"/>
    <cellStyle name="差 4 2" xfId="26271" xr:uid="{00000000-0005-0000-0000-0000A2660000}"/>
    <cellStyle name="差_MTN Group 2010 Supplier Price Book Format-UMTS-V1" xfId="26272" xr:uid="{00000000-0005-0000-0000-0000A3660000}"/>
    <cellStyle name="差_MTN Group 2010 Supplier Price Book Format-UMTS-V1 2" xfId="26273" xr:uid="{00000000-0005-0000-0000-0000A4660000}"/>
    <cellStyle name="差_Price 1x10MHz (Euro)" xfId="26274" xr:uid="{00000000-0005-0000-0000-0000A5660000}"/>
    <cellStyle name="差_Price 1x10MHz (Euro) 2" xfId="26275" xr:uid="{00000000-0005-0000-0000-0000A6660000}"/>
    <cellStyle name="差_Price 1x10MHz (Euro) 2 2" xfId="26276" xr:uid="{00000000-0005-0000-0000-0000A7660000}"/>
    <cellStyle name="差_Price 1x10MHz (Euro) 3" xfId="26277" xr:uid="{00000000-0005-0000-0000-0000A8660000}"/>
    <cellStyle name="差_wimax" xfId="26278" xr:uid="{00000000-0005-0000-0000-0000A9660000}"/>
    <cellStyle name="差_wimax 2" xfId="26279" xr:uid="{00000000-0005-0000-0000-0000AA660000}"/>
    <cellStyle name="常规 10" xfId="26280" xr:uid="{00000000-0005-0000-0000-0000AB660000}"/>
    <cellStyle name="常规 10 2" xfId="26281" xr:uid="{00000000-0005-0000-0000-0000AC660000}"/>
    <cellStyle name="常规 10 3" xfId="26282" xr:uid="{00000000-0005-0000-0000-0000AD660000}"/>
    <cellStyle name="常规 10 4" xfId="26283" xr:uid="{00000000-0005-0000-0000-0000AE660000}"/>
    <cellStyle name="常规 11" xfId="26284" xr:uid="{00000000-0005-0000-0000-0000AF660000}"/>
    <cellStyle name="常规 11 2" xfId="26285" xr:uid="{00000000-0005-0000-0000-0000B0660000}"/>
    <cellStyle name="常规 12" xfId="26286" xr:uid="{00000000-0005-0000-0000-0000B1660000}"/>
    <cellStyle name="常规 12 2" xfId="26287" xr:uid="{00000000-0005-0000-0000-0000B2660000}"/>
    <cellStyle name="常规 13" xfId="26288" xr:uid="{00000000-0005-0000-0000-0000B3660000}"/>
    <cellStyle name="常规 13 2" xfId="26289" xr:uid="{00000000-0005-0000-0000-0000B4660000}"/>
    <cellStyle name="常规 14" xfId="26290" xr:uid="{00000000-0005-0000-0000-0000B5660000}"/>
    <cellStyle name="常规 14 2" xfId="26291" xr:uid="{00000000-0005-0000-0000-0000B6660000}"/>
    <cellStyle name="常规 15" xfId="26292" xr:uid="{00000000-0005-0000-0000-0000B7660000}"/>
    <cellStyle name="常规 15 2" xfId="26293" xr:uid="{00000000-0005-0000-0000-0000B8660000}"/>
    <cellStyle name="常规 16" xfId="26294" xr:uid="{00000000-0005-0000-0000-0000B9660000}"/>
    <cellStyle name="常规 16 2" xfId="26295" xr:uid="{00000000-0005-0000-0000-0000BA660000}"/>
    <cellStyle name="常规 17" xfId="26296" xr:uid="{00000000-0005-0000-0000-0000BB660000}"/>
    <cellStyle name="常规 17 2" xfId="26297" xr:uid="{00000000-0005-0000-0000-0000BC660000}"/>
    <cellStyle name="常规 18" xfId="26298" xr:uid="{00000000-0005-0000-0000-0000BD660000}"/>
    <cellStyle name="常规 18 2" xfId="26299" xr:uid="{00000000-0005-0000-0000-0000BE660000}"/>
    <cellStyle name="常规 2" xfId="26300" xr:uid="{00000000-0005-0000-0000-0000BF660000}"/>
    <cellStyle name="常规 2 2" xfId="26301" xr:uid="{00000000-0005-0000-0000-0000C0660000}"/>
    <cellStyle name="常规 2 2 2" xfId="26302" xr:uid="{00000000-0005-0000-0000-0000C1660000}"/>
    <cellStyle name="常规 2 2 2 2" xfId="26303" xr:uid="{00000000-0005-0000-0000-0000C2660000}"/>
    <cellStyle name="常规 2 2 2 2 2" xfId="26304" xr:uid="{00000000-0005-0000-0000-0000C3660000}"/>
    <cellStyle name="常规 2 2 2 3" xfId="26305" xr:uid="{00000000-0005-0000-0000-0000C4660000}"/>
    <cellStyle name="常规 2 2 3" xfId="26306" xr:uid="{00000000-0005-0000-0000-0000C5660000}"/>
    <cellStyle name="常规 2 2 3 2" xfId="26307" xr:uid="{00000000-0005-0000-0000-0000C6660000}"/>
    <cellStyle name="常规 2 2 4" xfId="26308" xr:uid="{00000000-0005-0000-0000-0000C7660000}"/>
    <cellStyle name="常规 2 2 5" xfId="26309" xr:uid="{00000000-0005-0000-0000-0000C8660000}"/>
    <cellStyle name="常规 2 2 6" xfId="26310" xr:uid="{00000000-0005-0000-0000-0000C9660000}"/>
    <cellStyle name="常规 2 2 7" xfId="26311" xr:uid="{00000000-0005-0000-0000-0000CA660000}"/>
    <cellStyle name="常规 2 3" xfId="26312" xr:uid="{00000000-0005-0000-0000-0000CB660000}"/>
    <cellStyle name="常规 2 3 2" xfId="26313" xr:uid="{00000000-0005-0000-0000-0000CC660000}"/>
    <cellStyle name="常规 2 3 2 2" xfId="26314" xr:uid="{00000000-0005-0000-0000-0000CD660000}"/>
    <cellStyle name="常规 2 3 3" xfId="26315" xr:uid="{00000000-0005-0000-0000-0000CE660000}"/>
    <cellStyle name="常规 2 4" xfId="26316" xr:uid="{00000000-0005-0000-0000-0000CF660000}"/>
    <cellStyle name="常规 2 4 2" xfId="26317" xr:uid="{00000000-0005-0000-0000-0000D0660000}"/>
    <cellStyle name="常规 2 4 2 2" xfId="26318" xr:uid="{00000000-0005-0000-0000-0000D1660000}"/>
    <cellStyle name="常规 2 4 3" xfId="26319" xr:uid="{00000000-0005-0000-0000-0000D2660000}"/>
    <cellStyle name="常规 2 5" xfId="26320" xr:uid="{00000000-0005-0000-0000-0000D3660000}"/>
    <cellStyle name="常规 2 5 2" xfId="26321" xr:uid="{00000000-0005-0000-0000-0000D4660000}"/>
    <cellStyle name="常规 2 6" xfId="26322" xr:uid="{00000000-0005-0000-0000-0000D5660000}"/>
    <cellStyle name="常规 2 6 2" xfId="26323" xr:uid="{00000000-0005-0000-0000-0000D6660000}"/>
    <cellStyle name="常规 2 7" xfId="26324" xr:uid="{00000000-0005-0000-0000-0000D7660000}"/>
    <cellStyle name="常规 2 7 2" xfId="26325" xr:uid="{00000000-0005-0000-0000-0000D8660000}"/>
    <cellStyle name="常规 2 8" xfId="26326" xr:uid="{00000000-0005-0000-0000-0000D9660000}"/>
    <cellStyle name="常规 2 9" xfId="26327" xr:uid="{00000000-0005-0000-0000-0000DA660000}"/>
    <cellStyle name="常规 2_MTN Group - 2010 Supplier Price Book" xfId="26328" xr:uid="{00000000-0005-0000-0000-0000DB660000}"/>
    <cellStyle name="常规 24" xfId="26329" xr:uid="{00000000-0005-0000-0000-0000DC660000}"/>
    <cellStyle name="常规 24 2" xfId="26330" xr:uid="{00000000-0005-0000-0000-0000DD660000}"/>
    <cellStyle name="常规 3" xfId="26331" xr:uid="{00000000-0005-0000-0000-0000DE660000}"/>
    <cellStyle name="常规 3 2" xfId="26332" xr:uid="{00000000-0005-0000-0000-0000DF660000}"/>
    <cellStyle name="常规 3 2 2" xfId="26333" xr:uid="{00000000-0005-0000-0000-0000E0660000}"/>
    <cellStyle name="常规 3 2 2 2" xfId="26334" xr:uid="{00000000-0005-0000-0000-0000E1660000}"/>
    <cellStyle name="常规 3 2 3" xfId="26335" xr:uid="{00000000-0005-0000-0000-0000E2660000}"/>
    <cellStyle name="常规 3 3" xfId="26336" xr:uid="{00000000-0005-0000-0000-0000E3660000}"/>
    <cellStyle name="常规 3 3 2" xfId="26337" xr:uid="{00000000-0005-0000-0000-0000E4660000}"/>
    <cellStyle name="常规 3 4" xfId="26338" xr:uid="{00000000-0005-0000-0000-0000E5660000}"/>
    <cellStyle name="常规 3 4 2" xfId="26339" xr:uid="{00000000-0005-0000-0000-0000E6660000}"/>
    <cellStyle name="常规 3 5" xfId="26340" xr:uid="{00000000-0005-0000-0000-0000E7660000}"/>
    <cellStyle name="常规 3 5 2" xfId="26341" xr:uid="{00000000-0005-0000-0000-0000E8660000}"/>
    <cellStyle name="常规 3 6" xfId="26342" xr:uid="{00000000-0005-0000-0000-0000E9660000}"/>
    <cellStyle name="常规 3 7" xfId="26343" xr:uid="{00000000-0005-0000-0000-0000EA660000}"/>
    <cellStyle name="常规 3 8" xfId="26344" xr:uid="{00000000-0005-0000-0000-0000EB660000}"/>
    <cellStyle name="常规 3 9" xfId="26345" xr:uid="{00000000-0005-0000-0000-0000EC660000}"/>
    <cellStyle name="常规 4" xfId="26346" xr:uid="{00000000-0005-0000-0000-0000ED660000}"/>
    <cellStyle name="常规 4 2" xfId="26347" xr:uid="{00000000-0005-0000-0000-0000EE660000}"/>
    <cellStyle name="常规 4 2 2" xfId="26348" xr:uid="{00000000-0005-0000-0000-0000EF660000}"/>
    <cellStyle name="常规 4 2 2 2" xfId="26349" xr:uid="{00000000-0005-0000-0000-0000F0660000}"/>
    <cellStyle name="常规 4 2 3" xfId="26350" xr:uid="{00000000-0005-0000-0000-0000F1660000}"/>
    <cellStyle name="常规 4 2 3 2" xfId="26351" xr:uid="{00000000-0005-0000-0000-0000F2660000}"/>
    <cellStyle name="常规 4 2 4" xfId="26352" xr:uid="{00000000-0005-0000-0000-0000F3660000}"/>
    <cellStyle name="常规 4 2 4 2" xfId="26353" xr:uid="{00000000-0005-0000-0000-0000F4660000}"/>
    <cellStyle name="常规 4 2 5" xfId="26354" xr:uid="{00000000-0005-0000-0000-0000F5660000}"/>
    <cellStyle name="常规 4 3" xfId="26355" xr:uid="{00000000-0005-0000-0000-0000F6660000}"/>
    <cellStyle name="常规 4 3 2" xfId="26356" xr:uid="{00000000-0005-0000-0000-0000F7660000}"/>
    <cellStyle name="常规 4 4" xfId="26357" xr:uid="{00000000-0005-0000-0000-0000F8660000}"/>
    <cellStyle name="常规 4 5" xfId="26358" xr:uid="{00000000-0005-0000-0000-0000F9660000}"/>
    <cellStyle name="常规 5" xfId="26359" xr:uid="{00000000-0005-0000-0000-0000FA660000}"/>
    <cellStyle name="常规 5 2" xfId="26360" xr:uid="{00000000-0005-0000-0000-0000FB660000}"/>
    <cellStyle name="常规 5 2 2" xfId="26361" xr:uid="{00000000-0005-0000-0000-0000FC660000}"/>
    <cellStyle name="常规 5 2 2 2" xfId="26362" xr:uid="{00000000-0005-0000-0000-0000FD660000}"/>
    <cellStyle name="常规 5 2 3" xfId="26363" xr:uid="{00000000-0005-0000-0000-0000FE660000}"/>
    <cellStyle name="常规 5 2 3 2" xfId="26364" xr:uid="{00000000-0005-0000-0000-0000FF660000}"/>
    <cellStyle name="常规 5 2 4" xfId="26365" xr:uid="{00000000-0005-0000-0000-000000670000}"/>
    <cellStyle name="常规 5 2 4 2" xfId="26366" xr:uid="{00000000-0005-0000-0000-000001670000}"/>
    <cellStyle name="常规 5 2 5" xfId="26367" xr:uid="{00000000-0005-0000-0000-000002670000}"/>
    <cellStyle name="常规 5 3" xfId="26368" xr:uid="{00000000-0005-0000-0000-000003670000}"/>
    <cellStyle name="常规 5 4" xfId="26369" xr:uid="{00000000-0005-0000-0000-000004670000}"/>
    <cellStyle name="常规 5_TK Materials（成本分析-20110827）" xfId="26370" xr:uid="{00000000-0005-0000-0000-000005670000}"/>
    <cellStyle name="常规 6" xfId="26371" xr:uid="{00000000-0005-0000-0000-000006670000}"/>
    <cellStyle name="常规 6 2" xfId="26372" xr:uid="{00000000-0005-0000-0000-000007670000}"/>
    <cellStyle name="常规 6 2 2" xfId="26373" xr:uid="{00000000-0005-0000-0000-000008670000}"/>
    <cellStyle name="常规 6 3" xfId="26374" xr:uid="{00000000-0005-0000-0000-000009670000}"/>
    <cellStyle name="常规 6 4" xfId="26375" xr:uid="{00000000-0005-0000-0000-00000A670000}"/>
    <cellStyle name="常规 7" xfId="26376" xr:uid="{00000000-0005-0000-0000-00000B670000}"/>
    <cellStyle name="常规 7 2" xfId="26377" xr:uid="{00000000-0005-0000-0000-00000C670000}"/>
    <cellStyle name="常规 7 2 2" xfId="26378" xr:uid="{00000000-0005-0000-0000-00000D670000}"/>
    <cellStyle name="常规 7 2 2 2" xfId="26379" xr:uid="{00000000-0005-0000-0000-00000E670000}"/>
    <cellStyle name="常规 7 2 3" xfId="26380" xr:uid="{00000000-0005-0000-0000-00000F670000}"/>
    <cellStyle name="常规 7 2 3 2" xfId="26381" xr:uid="{00000000-0005-0000-0000-000010670000}"/>
    <cellStyle name="常规 7 2 4" xfId="26382" xr:uid="{00000000-0005-0000-0000-000011670000}"/>
    <cellStyle name="常规 7 2 4 2" xfId="26383" xr:uid="{00000000-0005-0000-0000-000012670000}"/>
    <cellStyle name="常规 7 2 5" xfId="26384" xr:uid="{00000000-0005-0000-0000-000013670000}"/>
    <cellStyle name="常规 7 3" xfId="26385" xr:uid="{00000000-0005-0000-0000-000014670000}"/>
    <cellStyle name="常规 7 3 2" xfId="26386" xr:uid="{00000000-0005-0000-0000-000015670000}"/>
    <cellStyle name="常规 7 3 2 2" xfId="26387" xr:uid="{00000000-0005-0000-0000-000016670000}"/>
    <cellStyle name="常规 7 3 3" xfId="26388" xr:uid="{00000000-0005-0000-0000-000017670000}"/>
    <cellStyle name="常规 7 4" xfId="26389" xr:uid="{00000000-0005-0000-0000-000018670000}"/>
    <cellStyle name="常规 7 4 2" xfId="26390" xr:uid="{00000000-0005-0000-0000-000019670000}"/>
    <cellStyle name="常规 7 5" xfId="26391" xr:uid="{00000000-0005-0000-0000-00001A670000}"/>
    <cellStyle name="常规 7 5 2" xfId="26392" xr:uid="{00000000-0005-0000-0000-00001B670000}"/>
    <cellStyle name="常规 7 6" xfId="26393" xr:uid="{00000000-0005-0000-0000-00001C670000}"/>
    <cellStyle name="常规 8" xfId="26394" xr:uid="{00000000-0005-0000-0000-00001D670000}"/>
    <cellStyle name="常规 8 2" xfId="26395" xr:uid="{00000000-0005-0000-0000-00001E670000}"/>
    <cellStyle name="常规 8 2 2" xfId="26396" xr:uid="{00000000-0005-0000-0000-00001F670000}"/>
    <cellStyle name="常规 8 3" xfId="26397" xr:uid="{00000000-0005-0000-0000-000020670000}"/>
    <cellStyle name="常规 8 3 2" xfId="26398" xr:uid="{00000000-0005-0000-0000-000021670000}"/>
    <cellStyle name="常规 8 4" xfId="26399" xr:uid="{00000000-0005-0000-0000-000022670000}"/>
    <cellStyle name="常规 9" xfId="26400" xr:uid="{00000000-0005-0000-0000-000023670000}"/>
    <cellStyle name="常规 9 2" xfId="26401" xr:uid="{00000000-0005-0000-0000-000024670000}"/>
    <cellStyle name="常规_~0057376" xfId="26402" xr:uid="{00000000-0005-0000-0000-000025670000}"/>
    <cellStyle name="强调文字颜色 1" xfId="26403" xr:uid="{00000000-0005-0000-0000-000026670000}"/>
    <cellStyle name="强调文字颜色 1 2" xfId="26404" xr:uid="{00000000-0005-0000-0000-000027670000}"/>
    <cellStyle name="强调文字颜色 1 2 2" xfId="26405" xr:uid="{00000000-0005-0000-0000-000028670000}"/>
    <cellStyle name="强调文字颜色 1 3" xfId="26406" xr:uid="{00000000-0005-0000-0000-000029670000}"/>
    <cellStyle name="强调文字颜色 1 3 2" xfId="26407" xr:uid="{00000000-0005-0000-0000-00002A670000}"/>
    <cellStyle name="强调文字颜色 1 4" xfId="26408" xr:uid="{00000000-0005-0000-0000-00002B670000}"/>
    <cellStyle name="强调文字颜色 1 4 2" xfId="26409" xr:uid="{00000000-0005-0000-0000-00002C670000}"/>
    <cellStyle name="强调文字颜色 2" xfId="26410" xr:uid="{00000000-0005-0000-0000-00002D670000}"/>
    <cellStyle name="强调文字颜色 2 2" xfId="26411" xr:uid="{00000000-0005-0000-0000-00002E670000}"/>
    <cellStyle name="强调文字颜色 2 2 2" xfId="26412" xr:uid="{00000000-0005-0000-0000-00002F670000}"/>
    <cellStyle name="强调文字颜色 2 3" xfId="26413" xr:uid="{00000000-0005-0000-0000-000030670000}"/>
    <cellStyle name="强调文字颜色 2 3 2" xfId="26414" xr:uid="{00000000-0005-0000-0000-000031670000}"/>
    <cellStyle name="强调文字颜色 2 4" xfId="26415" xr:uid="{00000000-0005-0000-0000-000032670000}"/>
    <cellStyle name="强调文字颜色 2 4 2" xfId="26416" xr:uid="{00000000-0005-0000-0000-000033670000}"/>
    <cellStyle name="强调文字颜色 3" xfId="26417" xr:uid="{00000000-0005-0000-0000-000034670000}"/>
    <cellStyle name="强调文字颜色 3 2" xfId="26418" xr:uid="{00000000-0005-0000-0000-000035670000}"/>
    <cellStyle name="强调文字颜色 3 2 2" xfId="26419" xr:uid="{00000000-0005-0000-0000-000036670000}"/>
    <cellStyle name="强调文字颜色 3 3" xfId="26420" xr:uid="{00000000-0005-0000-0000-000037670000}"/>
    <cellStyle name="强调文字颜色 3 3 2" xfId="26421" xr:uid="{00000000-0005-0000-0000-000038670000}"/>
    <cellStyle name="强调文字颜色 3 4" xfId="26422" xr:uid="{00000000-0005-0000-0000-000039670000}"/>
    <cellStyle name="强调文字颜色 3 4 2" xfId="26423" xr:uid="{00000000-0005-0000-0000-00003A670000}"/>
    <cellStyle name="强调文字颜色 4" xfId="26424" xr:uid="{00000000-0005-0000-0000-00003B670000}"/>
    <cellStyle name="强调文字颜色 4 2" xfId="26425" xr:uid="{00000000-0005-0000-0000-00003C670000}"/>
    <cellStyle name="强调文字颜色 4 2 2" xfId="26426" xr:uid="{00000000-0005-0000-0000-00003D670000}"/>
    <cellStyle name="强调文字颜色 4 3" xfId="26427" xr:uid="{00000000-0005-0000-0000-00003E670000}"/>
    <cellStyle name="强调文字颜色 4 3 2" xfId="26428" xr:uid="{00000000-0005-0000-0000-00003F670000}"/>
    <cellStyle name="强调文字颜色 4 4" xfId="26429" xr:uid="{00000000-0005-0000-0000-000040670000}"/>
    <cellStyle name="强调文字颜色 4 4 2" xfId="26430" xr:uid="{00000000-0005-0000-0000-000041670000}"/>
    <cellStyle name="强调文字颜色 5" xfId="26431" xr:uid="{00000000-0005-0000-0000-000042670000}"/>
    <cellStyle name="强调文字颜色 5 2" xfId="26432" xr:uid="{00000000-0005-0000-0000-000043670000}"/>
    <cellStyle name="强调文字颜色 5 2 2" xfId="26433" xr:uid="{00000000-0005-0000-0000-000044670000}"/>
    <cellStyle name="强调文字颜色 5 3" xfId="26434" xr:uid="{00000000-0005-0000-0000-000045670000}"/>
    <cellStyle name="强调文字颜色 5 3 2" xfId="26435" xr:uid="{00000000-0005-0000-0000-000046670000}"/>
    <cellStyle name="强调文字颜色 5 4" xfId="26436" xr:uid="{00000000-0005-0000-0000-000047670000}"/>
    <cellStyle name="强调文字颜色 5 4 2" xfId="26437" xr:uid="{00000000-0005-0000-0000-000048670000}"/>
    <cellStyle name="强调文字颜色 6" xfId="26438" xr:uid="{00000000-0005-0000-0000-000049670000}"/>
    <cellStyle name="强调文字颜色 6 2" xfId="26439" xr:uid="{00000000-0005-0000-0000-00004A670000}"/>
    <cellStyle name="强调文字颜色 6 2 2" xfId="26440" xr:uid="{00000000-0005-0000-0000-00004B670000}"/>
    <cellStyle name="强调文字颜色 6 3" xfId="26441" xr:uid="{00000000-0005-0000-0000-00004C670000}"/>
    <cellStyle name="强调文字颜色 6 3 2" xfId="26442" xr:uid="{00000000-0005-0000-0000-00004D670000}"/>
    <cellStyle name="强调文字颜色 6 4" xfId="26443" xr:uid="{00000000-0005-0000-0000-00004E670000}"/>
    <cellStyle name="强调文字颜色 6 4 2" xfId="26444" xr:uid="{00000000-0005-0000-0000-00004F670000}"/>
    <cellStyle name="普通_laroux" xfId="26445" xr:uid="{00000000-0005-0000-0000-000050670000}"/>
    <cellStyle name="未定義" xfId="26446" xr:uid="{00000000-0005-0000-0000-000051670000}"/>
    <cellStyle name="未定義 2" xfId="26447" xr:uid="{00000000-0005-0000-0000-000052670000}"/>
    <cellStyle name="未定義 2 2" xfId="26448" xr:uid="{00000000-0005-0000-0000-000053670000}"/>
    <cellStyle name="未定義 2 2 2" xfId="26449" xr:uid="{00000000-0005-0000-0000-000054670000}"/>
    <cellStyle name="未定義 2 3" xfId="26450" xr:uid="{00000000-0005-0000-0000-000055670000}"/>
    <cellStyle name="未定義 3" xfId="26451" xr:uid="{00000000-0005-0000-0000-000056670000}"/>
    <cellStyle name="未定義 3 2" xfId="26452" xr:uid="{00000000-0005-0000-0000-000057670000}"/>
    <cellStyle name="未定義 4" xfId="26453" xr:uid="{00000000-0005-0000-0000-000058670000}"/>
    <cellStyle name="未定義 4 2" xfId="26454" xr:uid="{00000000-0005-0000-0000-000059670000}"/>
    <cellStyle name="未定義 5" xfId="26455" xr:uid="{00000000-0005-0000-0000-00005A670000}"/>
    <cellStyle name="未定義 5 2" xfId="26456" xr:uid="{00000000-0005-0000-0000-00005B670000}"/>
    <cellStyle name="未定義 6" xfId="26457" xr:uid="{00000000-0005-0000-0000-00005C670000}"/>
    <cellStyle name="未定義 6 2" xfId="26458" xr:uid="{00000000-0005-0000-0000-00005D670000}"/>
    <cellStyle name="未定義 7" xfId="26459" xr:uid="{00000000-0005-0000-0000-00005E670000}"/>
    <cellStyle name="未定義_wimax" xfId="26460" xr:uid="{00000000-0005-0000-0000-00005F670000}"/>
    <cellStyle name="标题" xfId="26461" xr:uid="{00000000-0005-0000-0000-000060670000}"/>
    <cellStyle name="标题 1" xfId="26462" xr:uid="{00000000-0005-0000-0000-000061670000}"/>
    <cellStyle name="标题 1 2" xfId="26463" xr:uid="{00000000-0005-0000-0000-000062670000}"/>
    <cellStyle name="标题 1 2 2" xfId="26464" xr:uid="{00000000-0005-0000-0000-000063670000}"/>
    <cellStyle name="标题 1 3" xfId="26465" xr:uid="{00000000-0005-0000-0000-000064670000}"/>
    <cellStyle name="标题 1 3 2" xfId="26466" xr:uid="{00000000-0005-0000-0000-000065670000}"/>
    <cellStyle name="标题 1 4" xfId="26467" xr:uid="{00000000-0005-0000-0000-000066670000}"/>
    <cellStyle name="标题 1 4 2" xfId="26468" xr:uid="{00000000-0005-0000-0000-000067670000}"/>
    <cellStyle name="标题 1 5" xfId="26469" xr:uid="{00000000-0005-0000-0000-000068670000}"/>
    <cellStyle name="标题 1 6" xfId="26470" xr:uid="{00000000-0005-0000-0000-000069670000}"/>
    <cellStyle name="标题 1 7" xfId="26471" xr:uid="{00000000-0005-0000-0000-00006A670000}"/>
    <cellStyle name="标题 1 8" xfId="26472" xr:uid="{00000000-0005-0000-0000-00006B670000}"/>
    <cellStyle name="标题 2" xfId="26473" xr:uid="{00000000-0005-0000-0000-00006C670000}"/>
    <cellStyle name="标题 2 2" xfId="26474" xr:uid="{00000000-0005-0000-0000-00006D670000}"/>
    <cellStyle name="标题 2 2 2" xfId="26475" xr:uid="{00000000-0005-0000-0000-00006E670000}"/>
    <cellStyle name="标题 2 3" xfId="26476" xr:uid="{00000000-0005-0000-0000-00006F670000}"/>
    <cellStyle name="标题 2 3 2" xfId="26477" xr:uid="{00000000-0005-0000-0000-000070670000}"/>
    <cellStyle name="标题 2 4" xfId="26478" xr:uid="{00000000-0005-0000-0000-000071670000}"/>
    <cellStyle name="标题 2 4 2" xfId="26479" xr:uid="{00000000-0005-0000-0000-000072670000}"/>
    <cellStyle name="标题 2 5" xfId="26480" xr:uid="{00000000-0005-0000-0000-000073670000}"/>
    <cellStyle name="标题 2 6" xfId="26481" xr:uid="{00000000-0005-0000-0000-000074670000}"/>
    <cellStyle name="标题 2 7" xfId="26482" xr:uid="{00000000-0005-0000-0000-000075670000}"/>
    <cellStyle name="标题 2 8" xfId="26483" xr:uid="{00000000-0005-0000-0000-000076670000}"/>
    <cellStyle name="标题 3" xfId="26484" xr:uid="{00000000-0005-0000-0000-000077670000}"/>
    <cellStyle name="标题 3 2" xfId="26485" xr:uid="{00000000-0005-0000-0000-000078670000}"/>
    <cellStyle name="标题 3 2 2" xfId="26486" xr:uid="{00000000-0005-0000-0000-000079670000}"/>
    <cellStyle name="标题 3 3" xfId="26487" xr:uid="{00000000-0005-0000-0000-00007A670000}"/>
    <cellStyle name="标题 3 3 2" xfId="26488" xr:uid="{00000000-0005-0000-0000-00007B670000}"/>
    <cellStyle name="标题 3 4" xfId="26489" xr:uid="{00000000-0005-0000-0000-00007C670000}"/>
    <cellStyle name="标题 3 4 2" xfId="26490" xr:uid="{00000000-0005-0000-0000-00007D670000}"/>
    <cellStyle name="标题 4" xfId="26491" xr:uid="{00000000-0005-0000-0000-00007E670000}"/>
    <cellStyle name="标题 4 2" xfId="26492" xr:uid="{00000000-0005-0000-0000-00007F670000}"/>
    <cellStyle name="标题 4 2 2" xfId="26493" xr:uid="{00000000-0005-0000-0000-000080670000}"/>
    <cellStyle name="标题 4 3" xfId="26494" xr:uid="{00000000-0005-0000-0000-000081670000}"/>
    <cellStyle name="标题 4 3 2" xfId="26495" xr:uid="{00000000-0005-0000-0000-000082670000}"/>
    <cellStyle name="标题 4 4" xfId="26496" xr:uid="{00000000-0005-0000-0000-000083670000}"/>
    <cellStyle name="标题 4 4 2" xfId="26497" xr:uid="{00000000-0005-0000-0000-000084670000}"/>
    <cellStyle name="标题 5" xfId="26498" xr:uid="{00000000-0005-0000-0000-000085670000}"/>
    <cellStyle name="标题 5 2" xfId="26499" xr:uid="{00000000-0005-0000-0000-000086670000}"/>
    <cellStyle name="标题 5 2 2" xfId="26500" xr:uid="{00000000-0005-0000-0000-000087670000}"/>
    <cellStyle name="标题 5 3" xfId="26501" xr:uid="{00000000-0005-0000-0000-000088670000}"/>
    <cellStyle name="标题 6" xfId="26502" xr:uid="{00000000-0005-0000-0000-000089670000}"/>
    <cellStyle name="标题 6 2" xfId="26503" xr:uid="{00000000-0005-0000-0000-00008A670000}"/>
    <cellStyle name="标题 7" xfId="26504" xr:uid="{00000000-0005-0000-0000-00008B670000}"/>
    <cellStyle name="标题 7 2" xfId="26505" xr:uid="{00000000-0005-0000-0000-00008C670000}"/>
    <cellStyle name="标题_MTN Group - 2010 Supplier Price Book Format" xfId="26506" xr:uid="{00000000-0005-0000-0000-00008D670000}"/>
    <cellStyle name="样式 1" xfId="26507" xr:uid="{00000000-0005-0000-0000-00008E670000}"/>
    <cellStyle name="样式 1 10" xfId="26508" xr:uid="{00000000-0005-0000-0000-00008F670000}"/>
    <cellStyle name="样式 1 10 2" xfId="26509" xr:uid="{00000000-0005-0000-0000-000090670000}"/>
    <cellStyle name="样式 1 11" xfId="26510" xr:uid="{00000000-0005-0000-0000-000091670000}"/>
    <cellStyle name="样式 1 11 2" xfId="26511" xr:uid="{00000000-0005-0000-0000-000092670000}"/>
    <cellStyle name="样式 1 12" xfId="26512" xr:uid="{00000000-0005-0000-0000-000093670000}"/>
    <cellStyle name="样式 1 12 2" xfId="26513" xr:uid="{00000000-0005-0000-0000-000094670000}"/>
    <cellStyle name="样式 1 13" xfId="26514" xr:uid="{00000000-0005-0000-0000-000095670000}"/>
    <cellStyle name="样式 1 13 2" xfId="26515" xr:uid="{00000000-0005-0000-0000-000096670000}"/>
    <cellStyle name="样式 1 14" xfId="26516" xr:uid="{00000000-0005-0000-0000-000097670000}"/>
    <cellStyle name="样式 1 14 2" xfId="26517" xr:uid="{00000000-0005-0000-0000-000098670000}"/>
    <cellStyle name="样式 1 15" xfId="26518" xr:uid="{00000000-0005-0000-0000-000099670000}"/>
    <cellStyle name="样式 1 15 2" xfId="26519" xr:uid="{00000000-0005-0000-0000-00009A670000}"/>
    <cellStyle name="样式 1 16" xfId="26520" xr:uid="{00000000-0005-0000-0000-00009B670000}"/>
    <cellStyle name="样式 1 16 2" xfId="26521" xr:uid="{00000000-0005-0000-0000-00009C670000}"/>
    <cellStyle name="样式 1 17" xfId="26522" xr:uid="{00000000-0005-0000-0000-00009D670000}"/>
    <cellStyle name="样式 1 17 2" xfId="26523" xr:uid="{00000000-0005-0000-0000-00009E670000}"/>
    <cellStyle name="样式 1 18" xfId="26524" xr:uid="{00000000-0005-0000-0000-00009F670000}"/>
    <cellStyle name="样式 1 18 2" xfId="26525" xr:uid="{00000000-0005-0000-0000-0000A0670000}"/>
    <cellStyle name="样式 1 19" xfId="26526" xr:uid="{00000000-0005-0000-0000-0000A1670000}"/>
    <cellStyle name="样式 1 19 2" xfId="26527" xr:uid="{00000000-0005-0000-0000-0000A2670000}"/>
    <cellStyle name="样式 1 2" xfId="26528" xr:uid="{00000000-0005-0000-0000-0000A3670000}"/>
    <cellStyle name="样式 1 2 2" xfId="26529" xr:uid="{00000000-0005-0000-0000-0000A4670000}"/>
    <cellStyle name="样式 1 20" xfId="26530" xr:uid="{00000000-0005-0000-0000-0000A5670000}"/>
    <cellStyle name="样式 1 20 2" xfId="26531" xr:uid="{00000000-0005-0000-0000-0000A6670000}"/>
    <cellStyle name="样式 1 21" xfId="26532" xr:uid="{00000000-0005-0000-0000-0000A7670000}"/>
    <cellStyle name="样式 1 21 2" xfId="26533" xr:uid="{00000000-0005-0000-0000-0000A8670000}"/>
    <cellStyle name="样式 1 22" xfId="26534" xr:uid="{00000000-0005-0000-0000-0000A9670000}"/>
    <cellStyle name="样式 1 22 2" xfId="26535" xr:uid="{00000000-0005-0000-0000-0000AA670000}"/>
    <cellStyle name="样式 1 23" xfId="26536" xr:uid="{00000000-0005-0000-0000-0000AB670000}"/>
    <cellStyle name="样式 1 23 2" xfId="26537" xr:uid="{00000000-0005-0000-0000-0000AC670000}"/>
    <cellStyle name="样式 1 24" xfId="26538" xr:uid="{00000000-0005-0000-0000-0000AD670000}"/>
    <cellStyle name="样式 1 24 2" xfId="26539" xr:uid="{00000000-0005-0000-0000-0000AE670000}"/>
    <cellStyle name="样式 1 25" xfId="26540" xr:uid="{00000000-0005-0000-0000-0000AF670000}"/>
    <cellStyle name="样式 1 25 2" xfId="26541" xr:uid="{00000000-0005-0000-0000-0000B0670000}"/>
    <cellStyle name="样式 1 26" xfId="26542" xr:uid="{00000000-0005-0000-0000-0000B1670000}"/>
    <cellStyle name="样式 1 26 2" xfId="26543" xr:uid="{00000000-0005-0000-0000-0000B2670000}"/>
    <cellStyle name="样式 1 27" xfId="26544" xr:uid="{00000000-0005-0000-0000-0000B3670000}"/>
    <cellStyle name="样式 1 27 2" xfId="26545" xr:uid="{00000000-0005-0000-0000-0000B4670000}"/>
    <cellStyle name="样式 1 28" xfId="26546" xr:uid="{00000000-0005-0000-0000-0000B5670000}"/>
    <cellStyle name="样式 1 28 2" xfId="26547" xr:uid="{00000000-0005-0000-0000-0000B6670000}"/>
    <cellStyle name="样式 1 29" xfId="26548" xr:uid="{00000000-0005-0000-0000-0000B7670000}"/>
    <cellStyle name="样式 1 29 2" xfId="26549" xr:uid="{00000000-0005-0000-0000-0000B8670000}"/>
    <cellStyle name="样式 1 3" xfId="26550" xr:uid="{00000000-0005-0000-0000-0000B9670000}"/>
    <cellStyle name="样式 1 3 2" xfId="26551" xr:uid="{00000000-0005-0000-0000-0000BA670000}"/>
    <cellStyle name="样式 1 30" xfId="26552" xr:uid="{00000000-0005-0000-0000-0000BB670000}"/>
    <cellStyle name="样式 1 30 2" xfId="26553" xr:uid="{00000000-0005-0000-0000-0000BC670000}"/>
    <cellStyle name="样式 1 31" xfId="26554" xr:uid="{00000000-0005-0000-0000-0000BD670000}"/>
    <cellStyle name="样式 1 31 2" xfId="26555" xr:uid="{00000000-0005-0000-0000-0000BE670000}"/>
    <cellStyle name="样式 1 32" xfId="26556" xr:uid="{00000000-0005-0000-0000-0000BF670000}"/>
    <cellStyle name="样式 1 32 2" xfId="26557" xr:uid="{00000000-0005-0000-0000-0000C0670000}"/>
    <cellStyle name="样式 1 33" xfId="26558" xr:uid="{00000000-0005-0000-0000-0000C1670000}"/>
    <cellStyle name="样式 1 33 2" xfId="26559" xr:uid="{00000000-0005-0000-0000-0000C2670000}"/>
    <cellStyle name="样式 1 34" xfId="26560" xr:uid="{00000000-0005-0000-0000-0000C3670000}"/>
    <cellStyle name="样式 1 34 2" xfId="26561" xr:uid="{00000000-0005-0000-0000-0000C4670000}"/>
    <cellStyle name="样式 1 35" xfId="26562" xr:uid="{00000000-0005-0000-0000-0000C5670000}"/>
    <cellStyle name="样式 1 35 2" xfId="26563" xr:uid="{00000000-0005-0000-0000-0000C6670000}"/>
    <cellStyle name="样式 1 36" xfId="26564" xr:uid="{00000000-0005-0000-0000-0000C7670000}"/>
    <cellStyle name="样式 1 36 2" xfId="26565" xr:uid="{00000000-0005-0000-0000-0000C8670000}"/>
    <cellStyle name="样式 1 37" xfId="26566" xr:uid="{00000000-0005-0000-0000-0000C9670000}"/>
    <cellStyle name="样式 1 37 2" xfId="26567" xr:uid="{00000000-0005-0000-0000-0000CA670000}"/>
    <cellStyle name="样式 1 38" xfId="26568" xr:uid="{00000000-0005-0000-0000-0000CB670000}"/>
    <cellStyle name="样式 1 38 2" xfId="26569" xr:uid="{00000000-0005-0000-0000-0000CC670000}"/>
    <cellStyle name="样式 1 39" xfId="26570" xr:uid="{00000000-0005-0000-0000-0000CD670000}"/>
    <cellStyle name="样式 1 39 2" xfId="26571" xr:uid="{00000000-0005-0000-0000-0000CE670000}"/>
    <cellStyle name="样式 1 4" xfId="26572" xr:uid="{00000000-0005-0000-0000-0000CF670000}"/>
    <cellStyle name="样式 1 4 2" xfId="26573" xr:uid="{00000000-0005-0000-0000-0000D0670000}"/>
    <cellStyle name="样式 1 40" xfId="26574" xr:uid="{00000000-0005-0000-0000-0000D1670000}"/>
    <cellStyle name="样式 1 40 2" xfId="26575" xr:uid="{00000000-0005-0000-0000-0000D2670000}"/>
    <cellStyle name="样式 1 41" xfId="26576" xr:uid="{00000000-0005-0000-0000-0000D3670000}"/>
    <cellStyle name="样式 1 41 2" xfId="26577" xr:uid="{00000000-0005-0000-0000-0000D4670000}"/>
    <cellStyle name="样式 1 42" xfId="26578" xr:uid="{00000000-0005-0000-0000-0000D5670000}"/>
    <cellStyle name="样式 1 42 2" xfId="26579" xr:uid="{00000000-0005-0000-0000-0000D6670000}"/>
    <cellStyle name="样式 1 43" xfId="26580" xr:uid="{00000000-0005-0000-0000-0000D7670000}"/>
    <cellStyle name="样式 1 43 2" xfId="26581" xr:uid="{00000000-0005-0000-0000-0000D8670000}"/>
    <cellStyle name="样式 1 44" xfId="26582" xr:uid="{00000000-0005-0000-0000-0000D9670000}"/>
    <cellStyle name="样式 1 44 2" xfId="26583" xr:uid="{00000000-0005-0000-0000-0000DA670000}"/>
    <cellStyle name="样式 1 45" xfId="26584" xr:uid="{00000000-0005-0000-0000-0000DB670000}"/>
    <cellStyle name="样式 1 45 2" xfId="26585" xr:uid="{00000000-0005-0000-0000-0000DC670000}"/>
    <cellStyle name="样式 1 46" xfId="26586" xr:uid="{00000000-0005-0000-0000-0000DD670000}"/>
    <cellStyle name="样式 1 46 2" xfId="26587" xr:uid="{00000000-0005-0000-0000-0000DE670000}"/>
    <cellStyle name="样式 1 47" xfId="26588" xr:uid="{00000000-0005-0000-0000-0000DF670000}"/>
    <cellStyle name="样式 1 47 2" xfId="26589" xr:uid="{00000000-0005-0000-0000-0000E0670000}"/>
    <cellStyle name="样式 1 48" xfId="26590" xr:uid="{00000000-0005-0000-0000-0000E1670000}"/>
    <cellStyle name="样式 1 48 2" xfId="26591" xr:uid="{00000000-0005-0000-0000-0000E2670000}"/>
    <cellStyle name="样式 1 49" xfId="26592" xr:uid="{00000000-0005-0000-0000-0000E3670000}"/>
    <cellStyle name="样式 1 49 2" xfId="26593" xr:uid="{00000000-0005-0000-0000-0000E4670000}"/>
    <cellStyle name="样式 1 5" xfId="26594" xr:uid="{00000000-0005-0000-0000-0000E5670000}"/>
    <cellStyle name="样式 1 5 2" xfId="26595" xr:uid="{00000000-0005-0000-0000-0000E6670000}"/>
    <cellStyle name="样式 1 50" xfId="26596" xr:uid="{00000000-0005-0000-0000-0000E7670000}"/>
    <cellStyle name="样式 1 50 2" xfId="26597" xr:uid="{00000000-0005-0000-0000-0000E8670000}"/>
    <cellStyle name="样式 1 51" xfId="26598" xr:uid="{00000000-0005-0000-0000-0000E9670000}"/>
    <cellStyle name="样式 1 51 2" xfId="26599" xr:uid="{00000000-0005-0000-0000-0000EA670000}"/>
    <cellStyle name="样式 1 52" xfId="26600" xr:uid="{00000000-0005-0000-0000-0000EB670000}"/>
    <cellStyle name="样式 1 52 2" xfId="26601" xr:uid="{00000000-0005-0000-0000-0000EC670000}"/>
    <cellStyle name="样式 1 53" xfId="26602" xr:uid="{00000000-0005-0000-0000-0000ED670000}"/>
    <cellStyle name="样式 1 53 2" xfId="26603" xr:uid="{00000000-0005-0000-0000-0000EE670000}"/>
    <cellStyle name="样式 1 54" xfId="26604" xr:uid="{00000000-0005-0000-0000-0000EF670000}"/>
    <cellStyle name="样式 1 54 2" xfId="26605" xr:uid="{00000000-0005-0000-0000-0000F0670000}"/>
    <cellStyle name="样式 1 55" xfId="26606" xr:uid="{00000000-0005-0000-0000-0000F1670000}"/>
    <cellStyle name="样式 1 55 2" xfId="26607" xr:uid="{00000000-0005-0000-0000-0000F2670000}"/>
    <cellStyle name="样式 1 56" xfId="26608" xr:uid="{00000000-0005-0000-0000-0000F3670000}"/>
    <cellStyle name="样式 1 56 2" xfId="26609" xr:uid="{00000000-0005-0000-0000-0000F4670000}"/>
    <cellStyle name="样式 1 57" xfId="26610" xr:uid="{00000000-0005-0000-0000-0000F5670000}"/>
    <cellStyle name="样式 1 57 2" xfId="26611" xr:uid="{00000000-0005-0000-0000-0000F6670000}"/>
    <cellStyle name="样式 1 58" xfId="26612" xr:uid="{00000000-0005-0000-0000-0000F7670000}"/>
    <cellStyle name="样式 1 58 2" xfId="26613" xr:uid="{00000000-0005-0000-0000-0000F8670000}"/>
    <cellStyle name="样式 1 59" xfId="26614" xr:uid="{00000000-0005-0000-0000-0000F9670000}"/>
    <cellStyle name="样式 1 59 2" xfId="26615" xr:uid="{00000000-0005-0000-0000-0000FA670000}"/>
    <cellStyle name="样式 1 6" xfId="26616" xr:uid="{00000000-0005-0000-0000-0000FB670000}"/>
    <cellStyle name="样式 1 6 2" xfId="26617" xr:uid="{00000000-0005-0000-0000-0000FC670000}"/>
    <cellStyle name="样式 1 60" xfId="26618" xr:uid="{00000000-0005-0000-0000-0000FD670000}"/>
    <cellStyle name="样式 1 60 2" xfId="26619" xr:uid="{00000000-0005-0000-0000-0000FE670000}"/>
    <cellStyle name="样式 1 61" xfId="26620" xr:uid="{00000000-0005-0000-0000-0000FF670000}"/>
    <cellStyle name="样式 1 61 2" xfId="26621" xr:uid="{00000000-0005-0000-0000-000000680000}"/>
    <cellStyle name="样式 1 62" xfId="26622" xr:uid="{00000000-0005-0000-0000-000001680000}"/>
    <cellStyle name="样式 1 62 2" xfId="26623" xr:uid="{00000000-0005-0000-0000-000002680000}"/>
    <cellStyle name="样式 1 63" xfId="26624" xr:uid="{00000000-0005-0000-0000-000003680000}"/>
    <cellStyle name="样式 1 63 2" xfId="26625" xr:uid="{00000000-0005-0000-0000-000004680000}"/>
    <cellStyle name="样式 1 64" xfId="26626" xr:uid="{00000000-0005-0000-0000-000005680000}"/>
    <cellStyle name="样式 1 64 2" xfId="26627" xr:uid="{00000000-0005-0000-0000-000006680000}"/>
    <cellStyle name="样式 1 65" xfId="26628" xr:uid="{00000000-0005-0000-0000-000007680000}"/>
    <cellStyle name="样式 1 65 2" xfId="26629" xr:uid="{00000000-0005-0000-0000-000008680000}"/>
    <cellStyle name="样式 1 66" xfId="26630" xr:uid="{00000000-0005-0000-0000-000009680000}"/>
    <cellStyle name="样式 1 66 2" xfId="26631" xr:uid="{00000000-0005-0000-0000-00000A680000}"/>
    <cellStyle name="样式 1 67" xfId="26632" xr:uid="{00000000-0005-0000-0000-00000B680000}"/>
    <cellStyle name="样式 1 67 2" xfId="26633" xr:uid="{00000000-0005-0000-0000-00000C680000}"/>
    <cellStyle name="样式 1 68" xfId="26634" xr:uid="{00000000-0005-0000-0000-00000D680000}"/>
    <cellStyle name="样式 1 68 2" xfId="26635" xr:uid="{00000000-0005-0000-0000-00000E680000}"/>
    <cellStyle name="样式 1 69" xfId="26636" xr:uid="{00000000-0005-0000-0000-00000F680000}"/>
    <cellStyle name="样式 1 69 2" xfId="26637" xr:uid="{00000000-0005-0000-0000-000010680000}"/>
    <cellStyle name="样式 1 7" xfId="26638" xr:uid="{00000000-0005-0000-0000-000011680000}"/>
    <cellStyle name="样式 1 7 2" xfId="26639" xr:uid="{00000000-0005-0000-0000-000012680000}"/>
    <cellStyle name="样式 1 70" xfId="26640" xr:uid="{00000000-0005-0000-0000-000013680000}"/>
    <cellStyle name="样式 1 70 2" xfId="26641" xr:uid="{00000000-0005-0000-0000-000014680000}"/>
    <cellStyle name="样式 1 71" xfId="26642" xr:uid="{00000000-0005-0000-0000-000015680000}"/>
    <cellStyle name="样式 1 71 2" xfId="26643" xr:uid="{00000000-0005-0000-0000-000016680000}"/>
    <cellStyle name="样式 1 72" xfId="26644" xr:uid="{00000000-0005-0000-0000-000017680000}"/>
    <cellStyle name="样式 1 72 2" xfId="26645" xr:uid="{00000000-0005-0000-0000-000018680000}"/>
    <cellStyle name="样式 1 73" xfId="26646" xr:uid="{00000000-0005-0000-0000-000019680000}"/>
    <cellStyle name="样式 1 73 2" xfId="26647" xr:uid="{00000000-0005-0000-0000-00001A680000}"/>
    <cellStyle name="样式 1 74" xfId="26648" xr:uid="{00000000-0005-0000-0000-00001B680000}"/>
    <cellStyle name="样式 1 74 2" xfId="26649" xr:uid="{00000000-0005-0000-0000-00001C680000}"/>
    <cellStyle name="样式 1 75" xfId="26650" xr:uid="{00000000-0005-0000-0000-00001D680000}"/>
    <cellStyle name="样式 1 75 2" xfId="26651" xr:uid="{00000000-0005-0000-0000-00001E680000}"/>
    <cellStyle name="样式 1 76" xfId="26652" xr:uid="{00000000-0005-0000-0000-00001F680000}"/>
    <cellStyle name="样式 1 76 2" xfId="26653" xr:uid="{00000000-0005-0000-0000-000020680000}"/>
    <cellStyle name="样式 1 77" xfId="26654" xr:uid="{00000000-0005-0000-0000-000021680000}"/>
    <cellStyle name="样式 1 77 2" xfId="26655" xr:uid="{00000000-0005-0000-0000-000022680000}"/>
    <cellStyle name="样式 1 78" xfId="26656" xr:uid="{00000000-0005-0000-0000-000023680000}"/>
    <cellStyle name="样式 1 78 2" xfId="26657" xr:uid="{00000000-0005-0000-0000-000024680000}"/>
    <cellStyle name="样式 1 79" xfId="26658" xr:uid="{00000000-0005-0000-0000-000025680000}"/>
    <cellStyle name="样式 1 79 2" xfId="26659" xr:uid="{00000000-0005-0000-0000-000026680000}"/>
    <cellStyle name="样式 1 8" xfId="26660" xr:uid="{00000000-0005-0000-0000-000027680000}"/>
    <cellStyle name="样式 1 8 2" xfId="26661" xr:uid="{00000000-0005-0000-0000-000028680000}"/>
    <cellStyle name="样式 1 80" xfId="26662" xr:uid="{00000000-0005-0000-0000-000029680000}"/>
    <cellStyle name="样式 1 80 2" xfId="26663" xr:uid="{00000000-0005-0000-0000-00002A680000}"/>
    <cellStyle name="样式 1 81" xfId="26664" xr:uid="{00000000-0005-0000-0000-00002B680000}"/>
    <cellStyle name="样式 1 82" xfId="26665" xr:uid="{00000000-0005-0000-0000-00002C680000}"/>
    <cellStyle name="样式 1 83" xfId="26666" xr:uid="{00000000-0005-0000-0000-00002D680000}"/>
    <cellStyle name="样式 1 84" xfId="26667" xr:uid="{00000000-0005-0000-0000-00002E680000}"/>
    <cellStyle name="样式 1 9" xfId="26668" xr:uid="{00000000-0005-0000-0000-00002F680000}"/>
    <cellStyle name="样式 1 9 2" xfId="26669" xr:uid="{00000000-0005-0000-0000-000030680000}"/>
    <cellStyle name="样式 2" xfId="26670" xr:uid="{00000000-0005-0000-0000-000031680000}"/>
    <cellStyle name="样式 2 2" xfId="26671" xr:uid="{00000000-0005-0000-0000-000032680000}"/>
    <cellStyle name="样式 2 2 2" xfId="26672" xr:uid="{00000000-0005-0000-0000-000033680000}"/>
    <cellStyle name="样式 2 3" xfId="26673" xr:uid="{00000000-0005-0000-0000-000034680000}"/>
    <cellStyle name="样式 2 4" xfId="26674" xr:uid="{00000000-0005-0000-0000-000035680000}"/>
    <cellStyle name="样式 2 5" xfId="26675" xr:uid="{00000000-0005-0000-0000-000036680000}"/>
    <cellStyle name="样式 2 6" xfId="26676" xr:uid="{00000000-0005-0000-0000-000037680000}"/>
    <cellStyle name="样式 3" xfId="26677" xr:uid="{00000000-0005-0000-0000-000038680000}"/>
    <cellStyle name="样式 3 2" xfId="26678" xr:uid="{00000000-0005-0000-0000-000039680000}"/>
    <cellStyle name="桁区切り [0.00]_laroux" xfId="26679" xr:uid="{00000000-0005-0000-0000-00003A680000}"/>
    <cellStyle name="桁区切り_eIMFU ICT1&amp;2(eRNC)-051203" xfId="26680" xr:uid="{00000000-0005-0000-0000-00003B680000}"/>
    <cellStyle name="检查单元格" xfId="26681" xr:uid="{00000000-0005-0000-0000-00003C680000}"/>
    <cellStyle name="检查单元格 2" xfId="26682" xr:uid="{00000000-0005-0000-0000-00003D680000}"/>
    <cellStyle name="检查单元格 2 2" xfId="26683" xr:uid="{00000000-0005-0000-0000-00003E680000}"/>
    <cellStyle name="检查单元格 3" xfId="26684" xr:uid="{00000000-0005-0000-0000-00003F680000}"/>
    <cellStyle name="检查单元格 3 2" xfId="26685" xr:uid="{00000000-0005-0000-0000-000040680000}"/>
    <cellStyle name="检查单元格 4" xfId="26686" xr:uid="{00000000-0005-0000-0000-000041680000}"/>
    <cellStyle name="检查单元格 4 2" xfId="26687" xr:uid="{00000000-0005-0000-0000-000042680000}"/>
    <cellStyle name="標準_050906a_IMS-3G Network Model" xfId="26688" xr:uid="{00000000-0005-0000-0000-000043680000}"/>
    <cellStyle name="汇总" xfId="26689" xr:uid="{00000000-0005-0000-0000-000044680000}"/>
    <cellStyle name="汇总 10" xfId="26690" xr:uid="{00000000-0005-0000-0000-000045680000}"/>
    <cellStyle name="汇总 11" xfId="26691" xr:uid="{00000000-0005-0000-0000-000046680000}"/>
    <cellStyle name="汇总 12" xfId="26692" xr:uid="{00000000-0005-0000-0000-000047680000}"/>
    <cellStyle name="汇总 13" xfId="26693" xr:uid="{00000000-0005-0000-0000-000048680000}"/>
    <cellStyle name="汇总 2" xfId="26694" xr:uid="{00000000-0005-0000-0000-000049680000}"/>
    <cellStyle name="汇总 2 2" xfId="26695" xr:uid="{00000000-0005-0000-0000-00004A680000}"/>
    <cellStyle name="汇总 2 2 2" xfId="26696" xr:uid="{00000000-0005-0000-0000-00004B680000}"/>
    <cellStyle name="汇总 2 3" xfId="26697" xr:uid="{00000000-0005-0000-0000-00004C680000}"/>
    <cellStyle name="汇总 3" xfId="26698" xr:uid="{00000000-0005-0000-0000-00004D680000}"/>
    <cellStyle name="汇总 3 2" xfId="26699" xr:uid="{00000000-0005-0000-0000-00004E680000}"/>
    <cellStyle name="汇总 3 2 2" xfId="26700" xr:uid="{00000000-0005-0000-0000-00004F680000}"/>
    <cellStyle name="汇总 3 3" xfId="26701" xr:uid="{00000000-0005-0000-0000-000050680000}"/>
    <cellStyle name="汇总 4" xfId="26702" xr:uid="{00000000-0005-0000-0000-000051680000}"/>
    <cellStyle name="汇总 4 2" xfId="26703" xr:uid="{00000000-0005-0000-0000-000052680000}"/>
    <cellStyle name="汇总 5" xfId="26704" xr:uid="{00000000-0005-0000-0000-000053680000}"/>
    <cellStyle name="汇总 5 2" xfId="26705" xr:uid="{00000000-0005-0000-0000-000054680000}"/>
    <cellStyle name="汇总 6" xfId="26706" xr:uid="{00000000-0005-0000-0000-000055680000}"/>
    <cellStyle name="汇总 7" xfId="26707" xr:uid="{00000000-0005-0000-0000-000056680000}"/>
    <cellStyle name="汇总 8" xfId="26708" xr:uid="{00000000-0005-0000-0000-000057680000}"/>
    <cellStyle name="汇总 9" xfId="26709" xr:uid="{00000000-0005-0000-0000-000058680000}"/>
    <cellStyle name="注释" xfId="26710" xr:uid="{00000000-0005-0000-0000-000059680000}"/>
    <cellStyle name="注释 10" xfId="26711" xr:uid="{00000000-0005-0000-0000-00005A680000}"/>
    <cellStyle name="注释 11" xfId="26712" xr:uid="{00000000-0005-0000-0000-00005B680000}"/>
    <cellStyle name="注释 12" xfId="26713" xr:uid="{00000000-0005-0000-0000-00005C680000}"/>
    <cellStyle name="注释 2" xfId="26714" xr:uid="{00000000-0005-0000-0000-00005D680000}"/>
    <cellStyle name="注释 2 2" xfId="26715" xr:uid="{00000000-0005-0000-0000-00005E680000}"/>
    <cellStyle name="注释 3" xfId="26716" xr:uid="{00000000-0005-0000-0000-00005F680000}"/>
    <cellStyle name="注释 3 2" xfId="26717" xr:uid="{00000000-0005-0000-0000-000060680000}"/>
    <cellStyle name="注释 4" xfId="26718" xr:uid="{00000000-0005-0000-0000-000061680000}"/>
    <cellStyle name="注释 4 2" xfId="26719" xr:uid="{00000000-0005-0000-0000-000062680000}"/>
    <cellStyle name="注释 5" xfId="26720" xr:uid="{00000000-0005-0000-0000-000063680000}"/>
    <cellStyle name="注释 6" xfId="26721" xr:uid="{00000000-0005-0000-0000-000064680000}"/>
    <cellStyle name="注释 7" xfId="26722" xr:uid="{00000000-0005-0000-0000-000065680000}"/>
    <cellStyle name="注释 8" xfId="26723" xr:uid="{00000000-0005-0000-0000-000066680000}"/>
    <cellStyle name="注释 9" xfId="26724" xr:uid="{00000000-0005-0000-0000-000067680000}"/>
    <cellStyle name="百分比 10" xfId="26725" xr:uid="{00000000-0005-0000-0000-000068680000}"/>
    <cellStyle name="百分比 10 2" xfId="26726" xr:uid="{00000000-0005-0000-0000-000069680000}"/>
    <cellStyle name="百分比 11" xfId="26727" xr:uid="{00000000-0005-0000-0000-00006A680000}"/>
    <cellStyle name="百分比 11 2" xfId="26728" xr:uid="{00000000-0005-0000-0000-00006B680000}"/>
    <cellStyle name="百分比 2" xfId="26729" xr:uid="{00000000-0005-0000-0000-00006C680000}"/>
    <cellStyle name="百分比 2 2" xfId="26730" xr:uid="{00000000-0005-0000-0000-00006D680000}"/>
    <cellStyle name="百分比 3" xfId="26731" xr:uid="{00000000-0005-0000-0000-00006E680000}"/>
    <cellStyle name="百分比 3 2" xfId="26732" xr:uid="{00000000-0005-0000-0000-00006F680000}"/>
    <cellStyle name="百分比 3 2 2" xfId="26733" xr:uid="{00000000-0005-0000-0000-000070680000}"/>
    <cellStyle name="百分比 3 3" xfId="26734" xr:uid="{00000000-0005-0000-0000-000071680000}"/>
    <cellStyle name="百分比 3 3 2" xfId="26735" xr:uid="{00000000-0005-0000-0000-000072680000}"/>
    <cellStyle name="百分比 3 4" xfId="26736" xr:uid="{00000000-0005-0000-0000-000073680000}"/>
    <cellStyle name="百分比 3 4 2" xfId="26737" xr:uid="{00000000-0005-0000-0000-000074680000}"/>
    <cellStyle name="百分比 3 5" xfId="26738" xr:uid="{00000000-0005-0000-0000-000075680000}"/>
    <cellStyle name="百分比 4" xfId="26739" xr:uid="{00000000-0005-0000-0000-000076680000}"/>
    <cellStyle name="百分比 4 2" xfId="26740" xr:uid="{00000000-0005-0000-0000-000077680000}"/>
    <cellStyle name="百分比 4 2 2" xfId="26741" xr:uid="{00000000-0005-0000-0000-000078680000}"/>
    <cellStyle name="百分比 4 3" xfId="26742" xr:uid="{00000000-0005-0000-0000-000079680000}"/>
    <cellStyle name="百分比 5" xfId="26743" xr:uid="{00000000-0005-0000-0000-00007A680000}"/>
    <cellStyle name="百分比 5 2" xfId="26744" xr:uid="{00000000-0005-0000-0000-00007B680000}"/>
    <cellStyle name="百分比 6" xfId="26745" xr:uid="{00000000-0005-0000-0000-00007C680000}"/>
    <cellStyle name="百分比 6 2" xfId="26746" xr:uid="{00000000-0005-0000-0000-00007D680000}"/>
    <cellStyle name="百分比 7" xfId="26747" xr:uid="{00000000-0005-0000-0000-00007E680000}"/>
    <cellStyle name="百分比 7 2" xfId="26748" xr:uid="{00000000-0005-0000-0000-00007F680000}"/>
    <cellStyle name="百分比 8" xfId="26749" xr:uid="{00000000-0005-0000-0000-000080680000}"/>
    <cellStyle name="百分比 8 2" xfId="26750" xr:uid="{00000000-0005-0000-0000-000081680000}"/>
    <cellStyle name="百分比 9" xfId="26751" xr:uid="{00000000-0005-0000-0000-000082680000}"/>
    <cellStyle name="百分比 9 2" xfId="26752" xr:uid="{00000000-0005-0000-0000-000083680000}"/>
    <cellStyle name="解释性文本" xfId="26753" xr:uid="{00000000-0005-0000-0000-000084680000}"/>
    <cellStyle name="解释性文本 2" xfId="26754" xr:uid="{00000000-0005-0000-0000-000085680000}"/>
    <cellStyle name="解释性文本 2 2" xfId="26755" xr:uid="{00000000-0005-0000-0000-000086680000}"/>
    <cellStyle name="解释性文本 3" xfId="26756" xr:uid="{00000000-0005-0000-0000-000087680000}"/>
    <cellStyle name="解释性文本 3 2" xfId="26757" xr:uid="{00000000-0005-0000-0000-000088680000}"/>
    <cellStyle name="解释性文本 4" xfId="26758" xr:uid="{00000000-0005-0000-0000-000089680000}"/>
    <cellStyle name="解释性文本 4 2" xfId="26759" xr:uid="{00000000-0005-0000-0000-00008A680000}"/>
    <cellStyle name="警告文本" xfId="26760" xr:uid="{00000000-0005-0000-0000-00008B680000}"/>
    <cellStyle name="警告文本 2" xfId="26761" xr:uid="{00000000-0005-0000-0000-00008C680000}"/>
    <cellStyle name="警告文本 2 2" xfId="26762" xr:uid="{00000000-0005-0000-0000-00008D680000}"/>
    <cellStyle name="警告文本 3" xfId="26763" xr:uid="{00000000-0005-0000-0000-00008E680000}"/>
    <cellStyle name="警告文本 3 2" xfId="26764" xr:uid="{00000000-0005-0000-0000-00008F680000}"/>
    <cellStyle name="警告文本 4" xfId="26765" xr:uid="{00000000-0005-0000-0000-000090680000}"/>
    <cellStyle name="警告文本 4 2" xfId="26766" xr:uid="{00000000-0005-0000-0000-000091680000}"/>
    <cellStyle name="计算" xfId="26767" xr:uid="{00000000-0005-0000-0000-000092680000}"/>
    <cellStyle name="计算 10" xfId="26768" xr:uid="{00000000-0005-0000-0000-000093680000}"/>
    <cellStyle name="计算 11" xfId="26769" xr:uid="{00000000-0005-0000-0000-000094680000}"/>
    <cellStyle name="计算 12" xfId="26770" xr:uid="{00000000-0005-0000-0000-000095680000}"/>
    <cellStyle name="计算 2" xfId="26771" xr:uid="{00000000-0005-0000-0000-000096680000}"/>
    <cellStyle name="计算 2 2" xfId="26772" xr:uid="{00000000-0005-0000-0000-000097680000}"/>
    <cellStyle name="计算 3" xfId="26773" xr:uid="{00000000-0005-0000-0000-000098680000}"/>
    <cellStyle name="计算 3 2" xfId="26774" xr:uid="{00000000-0005-0000-0000-000099680000}"/>
    <cellStyle name="计算 4" xfId="26775" xr:uid="{00000000-0005-0000-0000-00009A680000}"/>
    <cellStyle name="计算 4 2" xfId="26776" xr:uid="{00000000-0005-0000-0000-00009B680000}"/>
    <cellStyle name="计算 5" xfId="26777" xr:uid="{00000000-0005-0000-0000-00009C680000}"/>
    <cellStyle name="计算 6" xfId="26778" xr:uid="{00000000-0005-0000-0000-00009D680000}"/>
    <cellStyle name="计算 7" xfId="26779" xr:uid="{00000000-0005-0000-0000-00009E680000}"/>
    <cellStyle name="计算 8" xfId="26780" xr:uid="{00000000-0005-0000-0000-00009F680000}"/>
    <cellStyle name="计算 9" xfId="26781" xr:uid="{00000000-0005-0000-0000-0000A0680000}"/>
    <cellStyle name="貨幣 [0]_March6_0" xfId="26782" xr:uid="{00000000-0005-0000-0000-0000A1680000}"/>
    <cellStyle name="貨幣_March6_0" xfId="26783" xr:uid="{00000000-0005-0000-0000-0000A2680000}"/>
    <cellStyle name="货币 2" xfId="26784" xr:uid="{00000000-0005-0000-0000-0000A3680000}"/>
    <cellStyle name="货币 2 2" xfId="26785" xr:uid="{00000000-0005-0000-0000-0000A4680000}"/>
    <cellStyle name="货币 3" xfId="26786" xr:uid="{00000000-0005-0000-0000-0000A5680000}"/>
    <cellStyle name="货币 3 2" xfId="26787" xr:uid="{00000000-0005-0000-0000-0000A6680000}"/>
    <cellStyle name="货币 3 3" xfId="26788" xr:uid="{00000000-0005-0000-0000-0000A7680000}"/>
    <cellStyle name="货币 4" xfId="26789" xr:uid="{00000000-0005-0000-0000-0000A8680000}"/>
    <cellStyle name="超级链接_~0055202" xfId="26790" xr:uid="{00000000-0005-0000-0000-0000A9680000}"/>
    <cellStyle name="超連結_March6_2" xfId="26791" xr:uid="{00000000-0005-0000-0000-0000AA680000}"/>
    <cellStyle name="输入" xfId="26792" xr:uid="{00000000-0005-0000-0000-0000AB680000}"/>
    <cellStyle name="输入 10" xfId="26793" xr:uid="{00000000-0005-0000-0000-0000AC680000}"/>
    <cellStyle name="输入 11" xfId="26794" xr:uid="{00000000-0005-0000-0000-0000AD680000}"/>
    <cellStyle name="输入 12" xfId="26795" xr:uid="{00000000-0005-0000-0000-0000AE680000}"/>
    <cellStyle name="输入 2" xfId="26796" xr:uid="{00000000-0005-0000-0000-0000AF680000}"/>
    <cellStyle name="输入 2 2" xfId="26797" xr:uid="{00000000-0005-0000-0000-0000B0680000}"/>
    <cellStyle name="输入 3" xfId="26798" xr:uid="{00000000-0005-0000-0000-0000B1680000}"/>
    <cellStyle name="输入 3 2" xfId="26799" xr:uid="{00000000-0005-0000-0000-0000B2680000}"/>
    <cellStyle name="输入 4" xfId="26800" xr:uid="{00000000-0005-0000-0000-0000B3680000}"/>
    <cellStyle name="输入 4 2" xfId="26801" xr:uid="{00000000-0005-0000-0000-0000B4680000}"/>
    <cellStyle name="输入 5" xfId="26802" xr:uid="{00000000-0005-0000-0000-0000B5680000}"/>
    <cellStyle name="输入 6" xfId="26803" xr:uid="{00000000-0005-0000-0000-0000B6680000}"/>
    <cellStyle name="输入 7" xfId="26804" xr:uid="{00000000-0005-0000-0000-0000B7680000}"/>
    <cellStyle name="输入 8" xfId="26805" xr:uid="{00000000-0005-0000-0000-0000B8680000}"/>
    <cellStyle name="输入 9" xfId="26806" xr:uid="{00000000-0005-0000-0000-0000B9680000}"/>
    <cellStyle name="输出" xfId="26807" xr:uid="{00000000-0005-0000-0000-0000BA680000}"/>
    <cellStyle name="输出 10" xfId="26808" xr:uid="{00000000-0005-0000-0000-0000BB680000}"/>
    <cellStyle name="输出 11" xfId="26809" xr:uid="{00000000-0005-0000-0000-0000BC680000}"/>
    <cellStyle name="输出 12" xfId="26810" xr:uid="{00000000-0005-0000-0000-0000BD680000}"/>
    <cellStyle name="输出 2" xfId="26811" xr:uid="{00000000-0005-0000-0000-0000BE680000}"/>
    <cellStyle name="输出 2 2" xfId="26812" xr:uid="{00000000-0005-0000-0000-0000BF680000}"/>
    <cellStyle name="输出 3" xfId="26813" xr:uid="{00000000-0005-0000-0000-0000C0680000}"/>
    <cellStyle name="输出 3 2" xfId="26814" xr:uid="{00000000-0005-0000-0000-0000C1680000}"/>
    <cellStyle name="输出 4" xfId="26815" xr:uid="{00000000-0005-0000-0000-0000C2680000}"/>
    <cellStyle name="输出 4 2" xfId="26816" xr:uid="{00000000-0005-0000-0000-0000C3680000}"/>
    <cellStyle name="输出 5" xfId="26817" xr:uid="{00000000-0005-0000-0000-0000C4680000}"/>
    <cellStyle name="输出 6" xfId="26818" xr:uid="{00000000-0005-0000-0000-0000C5680000}"/>
    <cellStyle name="输出 7" xfId="26819" xr:uid="{00000000-0005-0000-0000-0000C6680000}"/>
    <cellStyle name="输出 8" xfId="26820" xr:uid="{00000000-0005-0000-0000-0000C7680000}"/>
    <cellStyle name="输出 9" xfId="26821" xr:uid="{00000000-0005-0000-0000-0000C8680000}"/>
    <cellStyle name="适中" xfId="26822" xr:uid="{00000000-0005-0000-0000-0000C9680000}"/>
    <cellStyle name="适中 2" xfId="26823" xr:uid="{00000000-0005-0000-0000-0000CA680000}"/>
    <cellStyle name="适中 2 2" xfId="26824" xr:uid="{00000000-0005-0000-0000-0000CB680000}"/>
    <cellStyle name="适中 2 2 2" xfId="26825" xr:uid="{00000000-0005-0000-0000-0000CC680000}"/>
    <cellStyle name="适中 2 3" xfId="26826" xr:uid="{00000000-0005-0000-0000-0000CD680000}"/>
    <cellStyle name="适中 2 3 2" xfId="26827" xr:uid="{00000000-0005-0000-0000-0000CE680000}"/>
    <cellStyle name="适中 2 4" xfId="26828" xr:uid="{00000000-0005-0000-0000-0000CF680000}"/>
    <cellStyle name="适中 3" xfId="26829" xr:uid="{00000000-0005-0000-0000-0000D0680000}"/>
    <cellStyle name="适中 3 2" xfId="26830" xr:uid="{00000000-0005-0000-0000-0000D1680000}"/>
    <cellStyle name="适中 4" xfId="26831" xr:uid="{00000000-0005-0000-0000-0000D2680000}"/>
    <cellStyle name="适中 4 2" xfId="26832" xr:uid="{00000000-0005-0000-0000-0000D3680000}"/>
    <cellStyle name="通貨 [0.00]_laroux" xfId="26833" xr:uid="{00000000-0005-0000-0000-0000D4680000}"/>
    <cellStyle name="通貨_laroux" xfId="26834" xr:uid="{00000000-0005-0000-0000-0000D5680000}"/>
    <cellStyle name="链接单元格" xfId="26835" xr:uid="{00000000-0005-0000-0000-0000D6680000}"/>
    <cellStyle name="链接单元格 2" xfId="26836" xr:uid="{00000000-0005-0000-0000-0000D7680000}"/>
    <cellStyle name="链接单元格 2 2" xfId="26837" xr:uid="{00000000-0005-0000-0000-0000D8680000}"/>
    <cellStyle name="链接单元格 3" xfId="26838" xr:uid="{00000000-0005-0000-0000-0000D9680000}"/>
    <cellStyle name="链接单元格 3 2" xfId="26839" xr:uid="{00000000-0005-0000-0000-0000DA680000}"/>
    <cellStyle name="链接单元格 4" xfId="26840" xr:uid="{00000000-0005-0000-0000-0000DB680000}"/>
    <cellStyle name="链接单元格 4 2" xfId="26841" xr:uid="{00000000-0005-0000-0000-0000DC680000}"/>
    <cellStyle name="链接单元格_CS TCO Consolidated with HW price erosion_Updated" xfId="26842" xr:uid="{00000000-0005-0000-0000-0000DD680000}"/>
    <cellStyle name="隨後的超連結_March6_1" xfId="26843" xr:uid="{00000000-0005-0000-0000-0000DE680000}"/>
  </cellStyles>
  <dxfs count="4"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rgb="FFFFFF00"/>
      </font>
      <fill>
        <patternFill>
          <bgColor rgb="FFFF5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rgb="FFFFFF00"/>
      </font>
      <fill>
        <patternFill>
          <bgColor rgb="FFFF5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3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4</xdr:row>
      <xdr:rowOff>114300</xdr:rowOff>
    </xdr:from>
    <xdr:to>
      <xdr:col>6</xdr:col>
      <xdr:colOff>333375</xdr:colOff>
      <xdr:row>20</xdr:row>
      <xdr:rowOff>57150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B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6" y="876300"/>
          <a:ext cx="3600449" cy="2990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219075</xdr:colOff>
      <xdr:row>4</xdr:row>
      <xdr:rowOff>66675</xdr:rowOff>
    </xdr:from>
    <xdr:to>
      <xdr:col>13</xdr:col>
      <xdr:colOff>276225</xdr:colOff>
      <xdr:row>20</xdr:row>
      <xdr:rowOff>57150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B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86275" y="828675"/>
          <a:ext cx="3476625" cy="30384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42014</xdr:colOff>
      <xdr:row>4</xdr:row>
      <xdr:rowOff>66674</xdr:rowOff>
    </xdr:from>
    <xdr:to>
      <xdr:col>20</xdr:col>
      <xdr:colOff>295275</xdr:colOff>
      <xdr:row>20</xdr:row>
      <xdr:rowOff>66675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B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38289" y="828674"/>
          <a:ext cx="3910861" cy="3048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24</xdr:row>
      <xdr:rowOff>85725</xdr:rowOff>
    </xdr:from>
    <xdr:to>
      <xdr:col>9</xdr:col>
      <xdr:colOff>590550</xdr:colOff>
      <xdr:row>46</xdr:row>
      <xdr:rowOff>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B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" y="4657725"/>
          <a:ext cx="5476875" cy="41052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LNPYFS\Shared\Advisory\Forecasts%20for%20Telecoms%20and%20Mobile\2001_4q\Forecasts\Mobile\AME\Ctywkbks\Ame\Saf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TN%20CBT/MTN%20Group%20-%202010%20Expansion%20Round/Yemen%20RFP/Pricing%20Files/MTN%20Yemen_RFP2010.pricing.me24092009h%20C%20280909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wzbf24/MTN%20Yemen/SSM%20Pricing%20Sheet%20V2.0%20Build%20023_MTN%20Yem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tong_x/My%20Documents/RFP/e-auction/Pricing/Swap%20RFP's/Sudan_Pricing%20BoQ_Radio%20&amp;%20OSS%20&amp;%20CC%20&amp;%20PaCo%20&amp;%20Service_2009.10.15%20Cv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AA%20SSA-Supplement\Cameroon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rujoh/Desktop/MTN%20Working%20Folder%202011/MTN%20Nigeria/BC's/MTN%20Nigeria%2003-09-2011%20SDP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shan/MBS/Proposals/Grameenphone_Bangladesh/PCS_GP_20thNov201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Development/PrizingTemplate/USSD/Master%20Pricing%20shee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Monthend\19992000\10January\1_Jan00pac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Bus%20Plan%202002%20(UU)\Numbers\Dec%2020th%20Submission\Final%20Docs\YC02plan_201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cellaneous%20backup\Mobile%20Europe\Czech\Utopia%20Mobi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uman.kulria/AppData/Local/Microsoft/Windows/Temporary%20Internet%20Files/Content.Outlook/PXQPCCE7/Mahindra_Comviva_Storage_Dimensioning-RJio_v1.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Quoter-D%20For%20AppSoft/Project/2000seats_IPCC/Quotation%20FOR%202000seats_IPCC_Quot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saerwo\Local%20Settings\Temporary%20Internet%20Files\OLK3D\Price%20sheet\MTN%20Budgetary%202004-04-25%20erarif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ILBEH~1.EAP/LOCALS~1/Temp/Manage%20Capacity/Dimensioning%20Tool%20V6.1PB14%20080205%20Maxis%20BC%20al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rujoh/Desktop/Bruce/Ericsson/Business%20Case%20Tool/MTN%20Cameroon%202010/MTN%20Cameroon%203G%20BOT/Bruce/Ericsson/Customers/Orange/Orange/BC%20-%20Orange%20Ivory%20Coas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NOC%20Costing%20for%20CTM%20-%20Macau%20-%2020061704%20-%20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Ctywkbks\LA\Mex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litha.ka/Desktop/BID-Processtemplates/Std-Templates/Pre-requisite%20for%20Solution%20Team%20-%20Ver%201.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litha.ka/Desktop/BID-Management/Mutili%20products/TogoCell/Pre-requisite%20for%20Solution%20Team%20-%20Ver%201.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Business%20Cases/Managed%20Services%20Business%20Case%2020050329%20(Hutchison)%20-%20I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elem_b\My%20Documents\Saudi\Open%20Iran%20Marketing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MTN/00%20&#24635;&#37096;/08%20Price%20Book/2010/Price%20Book_000282432010032402(discount%20price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elem_b\Desktop\Eri_R3E_m_u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LNPYFS\Shared\Advisory\Forecasts%20for%20Telecoms%20and%20Mobile\2001_4q\Forecasts\Mobile\AME\CTYWKBKS\LA\VEN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acday/MS%20IT%20Calculation%20Tool%20v%203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anuman.kulria/Desktop/PRF%20Report%20Folder/STEL_SOLUTION-STEL-INDIA-SOL-AMJ10-5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ajbmw001\GroupESA\Users\ebrujoh\AppData\Local\Microsoft\Windows\Temporary%20Internet%20Files\OLK161F\Zain%20Nigeria%20-%20MS%20IT%20Calculation_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R%20Storey\Excel\Company%20Cars\CompanyCars02_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Macao%20Transition%20Transform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dickerson/AppData/Local/Microsoft/Windows/Temporary%20Internet%20Files/Content.Outlook/7S7OG2TT/Eben/Budget%20input%20sheet%20and%20tracker%20OPSver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NNECT\MARCUS\ACCOUNTS\MI_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per BU"/>
      <sheetName val="Setup"/>
      <sheetName val="Quick User Guide"/>
      <sheetName val="Versions"/>
      <sheetName val="Unitary_Price_List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Configuration Import"/>
      <sheetName val="Price_Book"/>
      <sheetName val="BTS_900MHz_swap_ID"/>
      <sheetName val="BTS_900MHz_swap_OD"/>
      <sheetName val="BTS_1800MHz_swap"/>
      <sheetName val="DualBand_swap_all_ID"/>
      <sheetName val="BTS_900MHz_2010_expansion"/>
      <sheetName val="BTS_1800MHz_2010_expansion"/>
      <sheetName val="DualBand_2010_expansion"/>
      <sheetName val="TCSM"/>
      <sheetName val="Flexi_BSC"/>
      <sheetName val="Antennas"/>
      <sheetName val="BSS14_Features_all_BSCs"/>
      <sheetName val="FlexiHopper"/>
      <sheetName val="NetAct"/>
      <sheetName val="SGSN"/>
      <sheetName val="Flexi_ISN"/>
      <sheetName val="M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X14">
            <v>0.36</v>
          </cell>
        </row>
        <row r="15">
          <cell r="X15">
            <v>0.64</v>
          </cell>
        </row>
        <row r="16">
          <cell r="X16">
            <v>0.36</v>
          </cell>
        </row>
        <row r="17">
          <cell r="X17">
            <v>0.64</v>
          </cell>
        </row>
        <row r="18">
          <cell r="X18">
            <v>0.36</v>
          </cell>
        </row>
        <row r="19">
          <cell r="X19">
            <v>0.64</v>
          </cell>
        </row>
        <row r="20">
          <cell r="X20">
            <v>0.36</v>
          </cell>
        </row>
        <row r="21">
          <cell r="X21">
            <v>0.64</v>
          </cell>
        </row>
        <row r="22">
          <cell r="X22">
            <v>0.36</v>
          </cell>
        </row>
        <row r="23">
          <cell r="X23">
            <v>0.64</v>
          </cell>
        </row>
        <row r="25">
          <cell r="X25">
            <v>1</v>
          </cell>
        </row>
      </sheetData>
      <sheetData sheetId="8"/>
      <sheetData sheetId="9"/>
      <sheetData sheetId="10"/>
      <sheetData sheetId="11">
        <row r="2">
          <cell r="G2" t="b">
            <v>1</v>
          </cell>
        </row>
        <row r="3">
          <cell r="G3" t="b">
            <v>1</v>
          </cell>
        </row>
        <row r="4">
          <cell r="C4" t="str">
            <v>Bronze</v>
          </cell>
          <cell r="D4">
            <v>0.1</v>
          </cell>
          <cell r="G4" t="b">
            <v>1</v>
          </cell>
        </row>
        <row r="5">
          <cell r="G5" t="b">
            <v>1</v>
          </cell>
        </row>
        <row r="86"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</row>
        <row r="88"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</row>
        <row r="91"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3"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7"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9"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2"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4"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7"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9"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3"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5"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9"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1"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34"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6"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9"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1"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5"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7"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50"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2"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5"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7"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3"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7"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9"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82"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4"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7"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9"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3"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5"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8">
          <cell r="I198">
            <v>0.92</v>
          </cell>
          <cell r="J198">
            <v>0.84640000000000004</v>
          </cell>
          <cell r="K198">
            <v>0.84640000000000004</v>
          </cell>
          <cell r="L198">
            <v>0.84640000000000004</v>
          </cell>
          <cell r="M198">
            <v>0.84640000000000004</v>
          </cell>
          <cell r="N198">
            <v>0.84640000000000004</v>
          </cell>
          <cell r="O198">
            <v>0.84640000000000004</v>
          </cell>
          <cell r="P198">
            <v>0.84640000000000004</v>
          </cell>
          <cell r="Q198">
            <v>0.84640000000000004</v>
          </cell>
          <cell r="R198">
            <v>0.84640000000000004</v>
          </cell>
        </row>
        <row r="200">
          <cell r="I200">
            <v>0.92</v>
          </cell>
          <cell r="J200">
            <v>0.84640000000000004</v>
          </cell>
          <cell r="K200">
            <v>0.84640000000000004</v>
          </cell>
          <cell r="L200">
            <v>0.84640000000000004</v>
          </cell>
          <cell r="M200">
            <v>0.84640000000000004</v>
          </cell>
          <cell r="N200">
            <v>0.84640000000000004</v>
          </cell>
          <cell r="O200">
            <v>0.84640000000000004</v>
          </cell>
          <cell r="P200">
            <v>0.84640000000000004</v>
          </cell>
          <cell r="Q200">
            <v>0.84640000000000004</v>
          </cell>
          <cell r="R200">
            <v>0.84640000000000004</v>
          </cell>
        </row>
        <row r="203"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5"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9">
          <cell r="I209">
            <v>0.92</v>
          </cell>
          <cell r="J209">
            <v>0.84640000000000004</v>
          </cell>
          <cell r="K209">
            <v>0.84640000000000004</v>
          </cell>
          <cell r="L209">
            <v>0.84640000000000004</v>
          </cell>
          <cell r="M209">
            <v>0.84640000000000004</v>
          </cell>
          <cell r="N209">
            <v>0.84640000000000004</v>
          </cell>
          <cell r="O209">
            <v>0.84640000000000004</v>
          </cell>
          <cell r="P209">
            <v>0.84640000000000004</v>
          </cell>
          <cell r="Q209">
            <v>0.84640000000000004</v>
          </cell>
          <cell r="R209">
            <v>0.84640000000000004</v>
          </cell>
        </row>
        <row r="211">
          <cell r="I211">
            <v>0.92</v>
          </cell>
          <cell r="J211">
            <v>0.84640000000000004</v>
          </cell>
          <cell r="K211">
            <v>0.84640000000000004</v>
          </cell>
          <cell r="L211">
            <v>0.84640000000000004</v>
          </cell>
          <cell r="M211">
            <v>0.84640000000000004</v>
          </cell>
          <cell r="N211">
            <v>0.84640000000000004</v>
          </cell>
          <cell r="O211">
            <v>0.84640000000000004</v>
          </cell>
          <cell r="P211">
            <v>0.84640000000000004</v>
          </cell>
          <cell r="Q211">
            <v>0.84640000000000004</v>
          </cell>
          <cell r="R211">
            <v>0.84640000000000004</v>
          </cell>
        </row>
        <row r="215"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7"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92">
          <cell r="BG292">
            <v>0</v>
          </cell>
          <cell r="BN292">
            <v>0</v>
          </cell>
          <cell r="BU292">
            <v>0</v>
          </cell>
          <cell r="CB292">
            <v>0</v>
          </cell>
          <cell r="CI292">
            <v>0</v>
          </cell>
          <cell r="CP292">
            <v>0</v>
          </cell>
          <cell r="CW292">
            <v>0</v>
          </cell>
          <cell r="DD292">
            <v>0</v>
          </cell>
          <cell r="DK292">
            <v>0</v>
          </cell>
          <cell r="DR292">
            <v>0</v>
          </cell>
        </row>
        <row r="293">
          <cell r="BG293">
            <v>0</v>
          </cell>
          <cell r="BN293">
            <v>0</v>
          </cell>
          <cell r="BU293">
            <v>0</v>
          </cell>
          <cell r="CB293">
            <v>0</v>
          </cell>
          <cell r="CI293">
            <v>0</v>
          </cell>
          <cell r="CP293">
            <v>0</v>
          </cell>
          <cell r="CW293">
            <v>0</v>
          </cell>
          <cell r="DD293">
            <v>0</v>
          </cell>
          <cell r="DK293">
            <v>0</v>
          </cell>
          <cell r="DR293">
            <v>0</v>
          </cell>
        </row>
        <row r="295">
          <cell r="BG295">
            <v>0</v>
          </cell>
          <cell r="BN295">
            <v>0</v>
          </cell>
          <cell r="BU295">
            <v>0</v>
          </cell>
          <cell r="CB295">
            <v>0</v>
          </cell>
          <cell r="CI295">
            <v>0</v>
          </cell>
          <cell r="CP295">
            <v>0</v>
          </cell>
          <cell r="CW295">
            <v>0</v>
          </cell>
          <cell r="DD295">
            <v>0</v>
          </cell>
          <cell r="DK295">
            <v>0</v>
          </cell>
          <cell r="DR295">
            <v>0</v>
          </cell>
        </row>
        <row r="296">
          <cell r="BG296">
            <v>0</v>
          </cell>
          <cell r="BN296">
            <v>0</v>
          </cell>
          <cell r="BU296">
            <v>0</v>
          </cell>
          <cell r="CB296">
            <v>0</v>
          </cell>
          <cell r="CI296">
            <v>0</v>
          </cell>
          <cell r="CP296">
            <v>0</v>
          </cell>
          <cell r="CW296">
            <v>0</v>
          </cell>
          <cell r="DD296">
            <v>0</v>
          </cell>
          <cell r="DK296">
            <v>0</v>
          </cell>
          <cell r="DR296">
            <v>0</v>
          </cell>
        </row>
        <row r="305">
          <cell r="BG305">
            <v>0.96512437892738467</v>
          </cell>
          <cell r="BN305">
            <v>0.76278955646188351</v>
          </cell>
          <cell r="BU305">
            <v>0</v>
          </cell>
          <cell r="CB305">
            <v>0</v>
          </cell>
          <cell r="CI305">
            <v>0</v>
          </cell>
          <cell r="CP305">
            <v>0</v>
          </cell>
          <cell r="CW305">
            <v>0</v>
          </cell>
          <cell r="DD305">
            <v>0</v>
          </cell>
          <cell r="DK305">
            <v>0</v>
          </cell>
          <cell r="DR305">
            <v>0</v>
          </cell>
        </row>
        <row r="306">
          <cell r="BG306">
            <v>0.96512437892738456</v>
          </cell>
          <cell r="BN306">
            <v>0.76278955646188362</v>
          </cell>
          <cell r="BU306">
            <v>0</v>
          </cell>
          <cell r="CB306">
            <v>0</v>
          </cell>
          <cell r="CI306">
            <v>0</v>
          </cell>
          <cell r="CP306">
            <v>0</v>
          </cell>
          <cell r="CW306">
            <v>0</v>
          </cell>
          <cell r="DD306">
            <v>0</v>
          </cell>
          <cell r="DK306">
            <v>0</v>
          </cell>
          <cell r="DR306">
            <v>0</v>
          </cell>
        </row>
        <row r="308">
          <cell r="BG308">
            <v>0.96512437892738445</v>
          </cell>
          <cell r="BN308">
            <v>0</v>
          </cell>
          <cell r="BU308">
            <v>0</v>
          </cell>
          <cell r="CB308">
            <v>0</v>
          </cell>
          <cell r="CI308">
            <v>0</v>
          </cell>
          <cell r="CP308">
            <v>0</v>
          </cell>
          <cell r="CW308">
            <v>0</v>
          </cell>
          <cell r="DD308">
            <v>0</v>
          </cell>
          <cell r="DK308">
            <v>0</v>
          </cell>
          <cell r="DR308">
            <v>0</v>
          </cell>
        </row>
        <row r="309">
          <cell r="BG309">
            <v>0.96512437892738467</v>
          </cell>
          <cell r="BN309">
            <v>0</v>
          </cell>
          <cell r="BU309">
            <v>0</v>
          </cell>
          <cell r="CB309">
            <v>0</v>
          </cell>
          <cell r="CI309">
            <v>0</v>
          </cell>
          <cell r="CP309">
            <v>0</v>
          </cell>
          <cell r="CW309">
            <v>0</v>
          </cell>
          <cell r="DD309">
            <v>0</v>
          </cell>
          <cell r="DK309">
            <v>0</v>
          </cell>
          <cell r="DR309">
            <v>0</v>
          </cell>
        </row>
        <row r="311">
          <cell r="BG311">
            <v>0</v>
          </cell>
          <cell r="BN311">
            <v>0.76278955646188351</v>
          </cell>
          <cell r="BU311">
            <v>0</v>
          </cell>
          <cell r="CB311">
            <v>0</v>
          </cell>
          <cell r="CI311">
            <v>0</v>
          </cell>
          <cell r="CP311">
            <v>0</v>
          </cell>
          <cell r="CW311">
            <v>0</v>
          </cell>
          <cell r="DD311">
            <v>0</v>
          </cell>
          <cell r="DK311">
            <v>0</v>
          </cell>
          <cell r="DR311">
            <v>0</v>
          </cell>
        </row>
        <row r="312">
          <cell r="BG312">
            <v>0</v>
          </cell>
          <cell r="BN312">
            <v>0</v>
          </cell>
          <cell r="BU312">
            <v>0</v>
          </cell>
          <cell r="CB312">
            <v>0</v>
          </cell>
          <cell r="CI312">
            <v>0</v>
          </cell>
          <cell r="CP312">
            <v>0</v>
          </cell>
          <cell r="CW312">
            <v>0</v>
          </cell>
          <cell r="DD312">
            <v>0</v>
          </cell>
          <cell r="DK312">
            <v>0</v>
          </cell>
          <cell r="DR312">
            <v>0</v>
          </cell>
        </row>
        <row r="321">
          <cell r="BG321">
            <v>0</v>
          </cell>
          <cell r="BN321">
            <v>0.76278955646188373</v>
          </cell>
          <cell r="BU321">
            <v>0</v>
          </cell>
          <cell r="CB321">
            <v>0</v>
          </cell>
          <cell r="CI321">
            <v>0</v>
          </cell>
          <cell r="CP321">
            <v>0</v>
          </cell>
          <cell r="CW321">
            <v>0</v>
          </cell>
          <cell r="DD321">
            <v>0</v>
          </cell>
          <cell r="DK321">
            <v>0</v>
          </cell>
          <cell r="DR321">
            <v>0</v>
          </cell>
        </row>
        <row r="322">
          <cell r="BG322">
            <v>0</v>
          </cell>
          <cell r="BN322">
            <v>0</v>
          </cell>
          <cell r="BU322">
            <v>0</v>
          </cell>
          <cell r="CB322">
            <v>0</v>
          </cell>
          <cell r="CI322">
            <v>0</v>
          </cell>
          <cell r="CP322">
            <v>0</v>
          </cell>
          <cell r="CW322">
            <v>0</v>
          </cell>
          <cell r="DD322">
            <v>0</v>
          </cell>
          <cell r="DK322">
            <v>0</v>
          </cell>
          <cell r="DR322">
            <v>0</v>
          </cell>
        </row>
        <row r="331">
          <cell r="BG331">
            <v>0.96512437892738456</v>
          </cell>
          <cell r="BN331">
            <v>0</v>
          </cell>
          <cell r="BU331">
            <v>0</v>
          </cell>
          <cell r="CB331">
            <v>0</v>
          </cell>
          <cell r="CI331">
            <v>0</v>
          </cell>
          <cell r="CP331">
            <v>0</v>
          </cell>
          <cell r="CW331">
            <v>0</v>
          </cell>
          <cell r="DD331">
            <v>0</v>
          </cell>
          <cell r="DK331">
            <v>0</v>
          </cell>
          <cell r="DR331">
            <v>0</v>
          </cell>
        </row>
        <row r="332">
          <cell r="BG332">
            <v>0.96512437892738445</v>
          </cell>
          <cell r="BN332">
            <v>0.76278955646188373</v>
          </cell>
          <cell r="BU332">
            <v>0</v>
          </cell>
          <cell r="CB332">
            <v>0</v>
          </cell>
          <cell r="CI332">
            <v>0</v>
          </cell>
          <cell r="CP332">
            <v>0</v>
          </cell>
          <cell r="CW332">
            <v>0</v>
          </cell>
          <cell r="DD332">
            <v>0</v>
          </cell>
          <cell r="DK332">
            <v>0</v>
          </cell>
          <cell r="DR332">
            <v>0</v>
          </cell>
        </row>
        <row r="402">
          <cell r="I402">
            <v>1</v>
          </cell>
          <cell r="J402">
            <v>4.5879173653587459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</row>
        <row r="404">
          <cell r="I404">
            <v>1</v>
          </cell>
          <cell r="J404">
            <v>4.4268643478852647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</row>
        <row r="406">
          <cell r="I406">
            <v>1</v>
          </cell>
          <cell r="J406">
            <v>8.3666013110391297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510">
          <cell r="E510" t="str">
            <v>EUR</v>
          </cell>
        </row>
        <row r="515">
          <cell r="E515">
            <v>1</v>
          </cell>
        </row>
        <row r="523">
          <cell r="E523">
            <v>1</v>
          </cell>
        </row>
        <row r="545">
          <cell r="E545" t="str">
            <v>DDU</v>
          </cell>
          <cell r="G545" t="str">
            <v>DDU</v>
          </cell>
        </row>
        <row r="546">
          <cell r="E546" t="str">
            <v>Sanaa</v>
          </cell>
          <cell r="G546" t="str">
            <v>Sanaa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&amp; Assumptions"/>
      <sheetName val="Setup"/>
      <sheetName val="Quick User Guide"/>
      <sheetName val="Versions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Unitary_Price_List"/>
      <sheetName val="Configuration Import"/>
      <sheetName val="Price_Book"/>
      <sheetName val="FlexiHopper"/>
      <sheetName val="FlexiHybr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7"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</row>
        <row r="49"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</row>
        <row r="62"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</row>
        <row r="64"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</row>
        <row r="77"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</row>
        <row r="79"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</row>
        <row r="154">
          <cell r="BG154" t="e">
            <v>#REF!</v>
          </cell>
          <cell r="BN154" t="e">
            <v>#REF!</v>
          </cell>
          <cell r="BU154" t="e">
            <v>#REF!</v>
          </cell>
          <cell r="CB154" t="e">
            <v>#REF!</v>
          </cell>
          <cell r="CI154" t="e">
            <v>#REF!</v>
          </cell>
          <cell r="CP154" t="e">
            <v>#REF!</v>
          </cell>
          <cell r="CW154" t="e">
            <v>#REF!</v>
          </cell>
          <cell r="DD154" t="e">
            <v>#REF!</v>
          </cell>
          <cell r="DK154" t="e">
            <v>#REF!</v>
          </cell>
          <cell r="DR154" t="e">
            <v>#REF!</v>
          </cell>
        </row>
        <row r="155">
          <cell r="BG155" t="e">
            <v>#REF!</v>
          </cell>
          <cell r="BN155" t="e">
            <v>#REF!</v>
          </cell>
          <cell r="BU155" t="e">
            <v>#REF!</v>
          </cell>
          <cell r="CB155" t="e">
            <v>#REF!</v>
          </cell>
          <cell r="CI155" t="e">
            <v>#REF!</v>
          </cell>
          <cell r="CP155" t="e">
            <v>#REF!</v>
          </cell>
          <cell r="CW155" t="e">
            <v>#REF!</v>
          </cell>
          <cell r="DD155" t="e">
            <v>#REF!</v>
          </cell>
          <cell r="DK155" t="e">
            <v>#REF!</v>
          </cell>
          <cell r="DR155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Quick User Guide"/>
      <sheetName val="Versions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Unitary_Price_List"/>
      <sheetName val="Configuration Import"/>
      <sheetName val="Price_Book"/>
      <sheetName val="Antenna___Power"/>
      <sheetName val="Flexi_MultiRadio_BTS"/>
      <sheetName val="ASW"/>
      <sheetName val="BSC"/>
      <sheetName val="TCSM"/>
      <sheetName val="NetActOSS5_1RC"/>
      <sheetName val="NT_HLR"/>
      <sheetName val="SGSN"/>
      <sheetName val="Flexi_ISN"/>
    </sheetNames>
    <sheetDataSet>
      <sheetData sheetId="0"/>
      <sheetData sheetId="1"/>
      <sheetData sheetId="2"/>
      <sheetData sheetId="3"/>
      <sheetData sheetId="4"/>
      <sheetData sheetId="5">
        <row r="14">
          <cell r="X14">
            <v>0.36</v>
          </cell>
        </row>
      </sheetData>
      <sheetData sheetId="6"/>
      <sheetData sheetId="7"/>
      <sheetData sheetId="8"/>
      <sheetData sheetId="9">
        <row r="2">
          <cell r="G2" t="b">
            <v>1</v>
          </cell>
        </row>
        <row r="82"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</row>
        <row r="84"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</row>
        <row r="104"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6"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30"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2"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52">
          <cell r="I152">
            <v>1</v>
          </cell>
          <cell r="J152">
            <v>1</v>
          </cell>
          <cell r="K152">
            <v>0.97</v>
          </cell>
          <cell r="L152">
            <v>0.94089999999999996</v>
          </cell>
          <cell r="M152">
            <v>0.94089999999999996</v>
          </cell>
          <cell r="N152">
            <v>0.94089999999999996</v>
          </cell>
          <cell r="O152">
            <v>0.94089999999999996</v>
          </cell>
          <cell r="P152">
            <v>0.94089999999999996</v>
          </cell>
          <cell r="Q152">
            <v>0.94089999999999996</v>
          </cell>
          <cell r="R152">
            <v>0.94089999999999996</v>
          </cell>
        </row>
        <row r="154"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78"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80"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200"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2"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88">
          <cell r="BG288">
            <v>0</v>
          </cell>
          <cell r="BN288">
            <v>0</v>
          </cell>
          <cell r="BU288">
            <v>0</v>
          </cell>
          <cell r="CB288">
            <v>0</v>
          </cell>
          <cell r="CI288">
            <v>0</v>
          </cell>
          <cell r="CP288">
            <v>0</v>
          </cell>
          <cell r="CW288">
            <v>0</v>
          </cell>
          <cell r="DD288">
            <v>0</v>
          </cell>
          <cell r="DK288">
            <v>0</v>
          </cell>
          <cell r="DR288">
            <v>0</v>
          </cell>
        </row>
        <row r="289">
          <cell r="BG289">
            <v>0</v>
          </cell>
          <cell r="BN289">
            <v>0</v>
          </cell>
          <cell r="BU289">
            <v>0</v>
          </cell>
          <cell r="CB289">
            <v>0</v>
          </cell>
          <cell r="CI289">
            <v>0</v>
          </cell>
          <cell r="CP289">
            <v>0</v>
          </cell>
          <cell r="CW289">
            <v>0</v>
          </cell>
          <cell r="DD289">
            <v>0</v>
          </cell>
          <cell r="DK289">
            <v>0</v>
          </cell>
          <cell r="DR289">
            <v>0</v>
          </cell>
        </row>
        <row r="310">
          <cell r="BG310">
            <v>1.2976615228962223</v>
          </cell>
          <cell r="BN310">
            <v>0.58788767199864056</v>
          </cell>
          <cell r="BU310">
            <v>0.67377060269798095</v>
          </cell>
          <cell r="CB310">
            <v>0.66988405178657162</v>
          </cell>
          <cell r="CI310">
            <v>0</v>
          </cell>
          <cell r="CP310">
            <v>0</v>
          </cell>
          <cell r="CW310">
            <v>0</v>
          </cell>
          <cell r="DD310">
            <v>0</v>
          </cell>
          <cell r="DK310">
            <v>0</v>
          </cell>
          <cell r="DR310">
            <v>0</v>
          </cell>
        </row>
        <row r="311">
          <cell r="BG311">
            <v>1.2976615228962223</v>
          </cell>
          <cell r="BN311">
            <v>0.58788767199864056</v>
          </cell>
          <cell r="BU311">
            <v>0.67377060269798084</v>
          </cell>
          <cell r="CB311">
            <v>0.6698840517865714</v>
          </cell>
          <cell r="CI311">
            <v>0</v>
          </cell>
          <cell r="CP311">
            <v>0</v>
          </cell>
          <cell r="CW311">
            <v>0</v>
          </cell>
          <cell r="DD311">
            <v>0</v>
          </cell>
          <cell r="DK311">
            <v>0</v>
          </cell>
          <cell r="DR311">
            <v>0</v>
          </cell>
        </row>
      </sheetData>
      <sheetData sheetId="10"/>
      <sheetData sheetId="11">
        <row r="140">
          <cell r="M140">
            <v>443996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OMMS"/>
      <sheetName val="MOBILES"/>
      <sheetName val="Siemens"/>
      <sheetName val="Mobile IB"/>
      <sheetName val="Market Revenue"/>
      <sheetName val="Wireless"/>
      <sheetName val="MOBILIS"/>
      <sheetName val="MTN-CMR"/>
      <sheetName val="CAMTEL"/>
      <sheetName val="Internet"/>
      <sheetName val="AccessIB"/>
      <sheetName val="Addressable Mkt"/>
      <sheetName val="EIU Macro"/>
      <sheetName val="Assumptions"/>
      <sheetName val="Telecoms"/>
      <sheetName val="Report Exhibits"/>
      <sheetName val="KPIs"/>
      <sheetName val="Balance_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L10" t="str">
            <v>Domestic voice and value-added services</v>
          </cell>
          <cell r="M10">
            <v>48.233521069886692</v>
          </cell>
        </row>
        <row r="11">
          <cell r="L11" t="str">
            <v>Mobile services</v>
          </cell>
          <cell r="M11">
            <v>25.29</v>
          </cell>
        </row>
        <row r="12">
          <cell r="L12" t="str">
            <v>International traffic revenues</v>
          </cell>
          <cell r="M12">
            <v>72.350281604830045</v>
          </cell>
        </row>
        <row r="13">
          <cell r="L13" t="str">
            <v>Internet services revenues</v>
          </cell>
          <cell r="M13">
            <v>4.6909519179260659</v>
          </cell>
        </row>
        <row r="15">
          <cell r="M15">
            <v>150.5647545926428</v>
          </cell>
        </row>
      </sheetData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ONE-PAGER"/>
      <sheetName val="ASSUMPTIONS"/>
      <sheetName val="PRICING TEMPL WEIGHTED AS-IS"/>
      <sheetName val="PRICING TEMPL EXISTING"/>
      <sheetName val="PRICING TEMPL GROWTH"/>
      <sheetName val="PRICING TEMPL NEW DELTA "/>
      <sheetName val="PRICING TEMPLATE IN &amp; CORE"/>
      <sheetName val="PRICING MODEL"/>
      <sheetName val="REVENUE SPLIT"/>
      <sheetName val="BUSINESS CASE"/>
      <sheetName val="OVERALL INPUTS"/>
      <sheetName val="PASSIVE MAINT QUOTE"/>
      <sheetName val="GROWTH FORECAST INPUT"/>
      <sheetName val="ERICSSON SOLUTION TO-BE COSTS"/>
      <sheetName val="IT COSTS"/>
      <sheetName val="ESCOURT SECURITY"/>
      <sheetName val="TO-BE DIMENSIONING INPUT"/>
      <sheetName val="TOTAL HEADCOUNT"/>
      <sheetName val="TO-BE RECUR LABOUR &amp; ADM INPUT"/>
      <sheetName val="AIRTEL LABOUR RATES CTC"/>
      <sheetName val="TO-BE NON-RECUR EXPENSE INPUT"/>
      <sheetName val="FLPC"/>
      <sheetName val="TOTAL FL RESOURCE COST"/>
      <sheetName val="TO-BE FL RESOURCE COSTS"/>
      <sheetName val="REDUNDANCIES"/>
      <sheetName val="REDUNDANCY COSTS"/>
      <sheetName val="TRANSITION"/>
      <sheetName val="TRANSFORMATION"/>
      <sheetName val="FIELD VEHICLES"/>
      <sheetName val="INVESTMENTS"/>
      <sheetName val="WORKING CAPITAL - CASH NE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C7">
            <v>20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7">
          <cell r="C7" t="str">
            <v>Operations Management</v>
          </cell>
        </row>
        <row r="8">
          <cell r="C8" t="str">
            <v>Customer Problem Management</v>
          </cell>
        </row>
        <row r="9">
          <cell r="C9" t="str">
            <v>Help Desk</v>
          </cell>
        </row>
        <row r="10">
          <cell r="C10" t="str">
            <v>1st Level Operation</v>
          </cell>
        </row>
        <row r="11">
          <cell r="C11" t="str">
            <v>2nd Level Operation</v>
          </cell>
        </row>
        <row r="12">
          <cell r="C12" t="str">
            <v>Service &amp; Resource Fulfilment</v>
          </cell>
        </row>
        <row r="13">
          <cell r="C13" t="str">
            <v>Field Services</v>
          </cell>
        </row>
        <row r="14">
          <cell r="C14" t="str">
            <v>Rollout</v>
          </cell>
        </row>
        <row r="15">
          <cell r="C15" t="str">
            <v>Technology Integration</v>
          </cell>
        </row>
        <row r="16">
          <cell r="C16" t="str">
            <v>Apps Dev &amp; 3rd level support</v>
          </cell>
        </row>
        <row r="17">
          <cell r="C17" t="str">
            <v>Planning &amp; Design</v>
          </cell>
        </row>
        <row r="18">
          <cell r="C18" t="str">
            <v>Optimization</v>
          </cell>
        </row>
        <row r="19">
          <cell r="C19" t="str">
            <v>Ericsson MSIP</v>
          </cell>
        </row>
        <row r="20">
          <cell r="C20" t="str">
            <v>Drivers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9">
          <cell r="H9">
            <v>40909</v>
          </cell>
          <cell r="I9">
            <v>40940</v>
          </cell>
          <cell r="J9">
            <v>40969</v>
          </cell>
          <cell r="K9">
            <v>41000</v>
          </cell>
          <cell r="L9">
            <v>41030</v>
          </cell>
          <cell r="M9">
            <v>41061</v>
          </cell>
          <cell r="N9">
            <v>41091</v>
          </cell>
          <cell r="O9">
            <v>41122</v>
          </cell>
          <cell r="P9">
            <v>41153</v>
          </cell>
          <cell r="Q9">
            <v>41183</v>
          </cell>
          <cell r="R9">
            <v>41214</v>
          </cell>
          <cell r="S9">
            <v>41244</v>
          </cell>
          <cell r="T9">
            <v>41275</v>
          </cell>
          <cell r="U9">
            <v>41306</v>
          </cell>
          <cell r="V9">
            <v>41334</v>
          </cell>
          <cell r="W9">
            <v>41365</v>
          </cell>
          <cell r="X9">
            <v>41395</v>
          </cell>
          <cell r="Y9">
            <v>41426</v>
          </cell>
          <cell r="Z9">
            <v>41456</v>
          </cell>
          <cell r="AA9">
            <v>41487</v>
          </cell>
          <cell r="AB9">
            <v>41518</v>
          </cell>
          <cell r="AC9">
            <v>41548</v>
          </cell>
          <cell r="AD9">
            <v>41579</v>
          </cell>
          <cell r="AE9">
            <v>41609</v>
          </cell>
          <cell r="AF9">
            <v>41640</v>
          </cell>
          <cell r="AG9">
            <v>41671</v>
          </cell>
          <cell r="AH9">
            <v>41699</v>
          </cell>
          <cell r="AI9">
            <v>41730</v>
          </cell>
          <cell r="AJ9">
            <v>41760</v>
          </cell>
          <cell r="AK9">
            <v>41791</v>
          </cell>
          <cell r="AL9">
            <v>41821</v>
          </cell>
          <cell r="AM9">
            <v>41852</v>
          </cell>
          <cell r="AN9">
            <v>41883</v>
          </cell>
          <cell r="AO9">
            <v>41913</v>
          </cell>
          <cell r="AP9">
            <v>41944</v>
          </cell>
          <cell r="AQ9">
            <v>41974</v>
          </cell>
          <cell r="AR9">
            <v>42005</v>
          </cell>
          <cell r="AS9">
            <v>42036</v>
          </cell>
          <cell r="AT9">
            <v>42064</v>
          </cell>
          <cell r="AU9">
            <v>42095</v>
          </cell>
          <cell r="AV9">
            <v>42125</v>
          </cell>
          <cell r="AW9">
            <v>42156</v>
          </cell>
          <cell r="AX9">
            <v>42186</v>
          </cell>
          <cell r="AY9">
            <v>42217</v>
          </cell>
          <cell r="AZ9">
            <v>42248</v>
          </cell>
          <cell r="BA9">
            <v>42278</v>
          </cell>
          <cell r="BB9">
            <v>42309</v>
          </cell>
          <cell r="BC9">
            <v>42339</v>
          </cell>
          <cell r="BD9">
            <v>42370</v>
          </cell>
          <cell r="BE9">
            <v>42401</v>
          </cell>
          <cell r="BF9">
            <v>42430</v>
          </cell>
          <cell r="BG9">
            <v>42461</v>
          </cell>
          <cell r="BH9">
            <v>42491</v>
          </cell>
          <cell r="BI9">
            <v>42522</v>
          </cell>
          <cell r="BJ9">
            <v>42552</v>
          </cell>
          <cell r="BK9">
            <v>42583</v>
          </cell>
          <cell r="BL9">
            <v>42614</v>
          </cell>
          <cell r="BM9">
            <v>42644</v>
          </cell>
          <cell r="BN9">
            <v>42675</v>
          </cell>
          <cell r="BO9">
            <v>42705</v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/>
          </cell>
          <cell r="CH9" t="str">
            <v/>
          </cell>
          <cell r="CI9" t="str">
            <v/>
          </cell>
          <cell r="CJ9" t="str">
            <v/>
          </cell>
          <cell r="CK9" t="str">
            <v/>
          </cell>
          <cell r="CL9" t="str">
            <v/>
          </cell>
          <cell r="CM9" t="str">
            <v/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ost Sheet"/>
      <sheetName val="Sheet1"/>
    </sheetNames>
    <sheetDataSet>
      <sheetData sheetId="0"/>
      <sheetData sheetId="1">
        <row r="2">
          <cell r="F2" t="str">
            <v>Standard</v>
          </cell>
          <cell r="G2">
            <v>0.04</v>
          </cell>
          <cell r="J2" t="str">
            <v>USD</v>
          </cell>
          <cell r="K2">
            <v>1</v>
          </cell>
          <cell r="R2" t="str">
            <v>MLS</v>
          </cell>
          <cell r="T2" t="str">
            <v>CRBT</v>
          </cell>
          <cell r="V2" t="str">
            <v>Asia</v>
          </cell>
        </row>
        <row r="3">
          <cell r="F3" t="str">
            <v>Premium</v>
          </cell>
          <cell r="G3">
            <v>0.05</v>
          </cell>
          <cell r="J3" t="str">
            <v>INR</v>
          </cell>
          <cell r="K3">
            <v>0.02</v>
          </cell>
          <cell r="R3" t="str">
            <v>Mobile and Business Solutions</v>
          </cell>
          <cell r="T3" t="str">
            <v>AVAN</v>
          </cell>
          <cell r="V3" t="str">
            <v>MENA</v>
          </cell>
        </row>
        <row r="4">
          <cell r="F4" t="str">
            <v>Platinum</v>
          </cell>
          <cell r="G4">
            <v>0.06</v>
          </cell>
          <cell r="J4" t="str">
            <v>Euro</v>
          </cell>
          <cell r="K4">
            <v>1.3</v>
          </cell>
          <cell r="R4" t="str">
            <v>Internet and Broadband Solutions</v>
          </cell>
          <cell r="T4" t="str">
            <v>Call Management</v>
          </cell>
          <cell r="V4" t="str">
            <v>Africa</v>
          </cell>
        </row>
        <row r="5">
          <cell r="J5" t="str">
            <v>GBP</v>
          </cell>
          <cell r="K5">
            <v>1.6</v>
          </cell>
          <cell r="R5" t="str">
            <v>MFS</v>
          </cell>
          <cell r="T5" t="str">
            <v>Virtual SIM</v>
          </cell>
          <cell r="V5" t="str">
            <v>Europe</v>
          </cell>
        </row>
        <row r="6">
          <cell r="R6" t="str">
            <v>WebAXN</v>
          </cell>
          <cell r="T6" t="str">
            <v>Video</v>
          </cell>
          <cell r="V6" t="str">
            <v>MDS</v>
          </cell>
        </row>
        <row r="7">
          <cell r="R7" t="str">
            <v>Managed Services</v>
          </cell>
          <cell r="T7" t="str">
            <v>Mobile Advertising</v>
          </cell>
          <cell r="V7" t="str">
            <v>LATAM</v>
          </cell>
        </row>
        <row r="8">
          <cell r="R8" t="str">
            <v>Core Engineering</v>
          </cell>
          <cell r="T8" t="str">
            <v>PACS</v>
          </cell>
          <cell r="V8" t="str">
            <v>Global KAM and Channels</v>
          </cell>
        </row>
        <row r="9">
          <cell r="T9" t="str">
            <v>MLS</v>
          </cell>
          <cell r="V9" t="str">
            <v>Corporate Governance</v>
          </cell>
        </row>
        <row r="10">
          <cell r="T10" t="str">
            <v>Mobile Content Solution</v>
          </cell>
        </row>
        <row r="11">
          <cell r="T11" t="str">
            <v>MDS</v>
          </cell>
        </row>
        <row r="12">
          <cell r="T12" t="str">
            <v>Messaging-MMS</v>
          </cell>
        </row>
        <row r="13">
          <cell r="T13" t="str">
            <v>Roaming</v>
          </cell>
        </row>
        <row r="14">
          <cell r="T14" t="str">
            <v>Mobile and Business Solutions</v>
          </cell>
        </row>
        <row r="15">
          <cell r="T15" t="str">
            <v>Subscription Engine</v>
          </cell>
        </row>
        <row r="16">
          <cell r="T16" t="str">
            <v>U&amp;R</v>
          </cell>
        </row>
        <row r="17">
          <cell r="T17" t="str">
            <v>MBS</v>
          </cell>
        </row>
        <row r="18">
          <cell r="T18" t="str">
            <v>Data</v>
          </cell>
        </row>
        <row r="19">
          <cell r="T19" t="str">
            <v>Mobiquity</v>
          </cell>
        </row>
        <row r="20">
          <cell r="T20" t="str">
            <v>PreTUPS</v>
          </cell>
        </row>
        <row r="21">
          <cell r="T21" t="str">
            <v>MFS</v>
          </cell>
        </row>
        <row r="22">
          <cell r="T22" t="str">
            <v xml:space="preserve">LiteGames </v>
          </cell>
        </row>
        <row r="23">
          <cell r="T23" t="str">
            <v>WebAxn</v>
          </cell>
        </row>
        <row r="24">
          <cell r="T24" t="str">
            <v>Messaging-MDS</v>
          </cell>
        </row>
        <row r="25">
          <cell r="T25" t="str">
            <v>Managed Services</v>
          </cell>
        </row>
        <row r="26">
          <cell r="T26" t="str">
            <v>Airtel Africa - MS</v>
          </cell>
        </row>
        <row r="27">
          <cell r="T27" t="str">
            <v>Core Platform</v>
          </cell>
        </row>
        <row r="28">
          <cell r="T28" t="str">
            <v>Core Components</v>
          </cell>
        </row>
        <row r="29">
          <cell r="T29" t="str">
            <v>Sustainance Engineering - EOL</v>
          </cell>
        </row>
        <row r="30">
          <cell r="T30" t="str">
            <v>Core Engineering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MSC"/>
      <sheetName val="USSD"/>
      <sheetName val="SMSRouter"/>
      <sheetName val="AppSMSC"/>
      <sheetName val="SMSFirewall"/>
      <sheetName val="RichSMS"/>
      <sheetName val="MTN FWA"/>
      <sheetName val="Inter PU"/>
      <sheetName val="MSDP_MTN"/>
      <sheetName val="Sheet1"/>
    </sheetNames>
    <sheetDataSet>
      <sheetData sheetId="0">
        <row r="4">
          <cell r="G4" t="str">
            <v>Currency</v>
          </cell>
          <cell r="H4" t="str">
            <v>Conversion Factor</v>
          </cell>
        </row>
        <row r="5">
          <cell r="G5" t="str">
            <v>USD</v>
          </cell>
          <cell r="H5">
            <v>1</v>
          </cell>
        </row>
        <row r="6">
          <cell r="G6" t="str">
            <v>Euro</v>
          </cell>
          <cell r="H6">
            <v>1.25</v>
          </cell>
        </row>
        <row r="7">
          <cell r="G7" t="str">
            <v>INR</v>
          </cell>
          <cell r="H7">
            <v>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ry - 5D"/>
      <sheetName val="KPIs10"/>
      <sheetName val="B P Retail"/>
      <sheetName val="BP W'Sale"/>
      <sheetName val="FinSummUKOP"/>
      <sheetName val="P&amp;LTELECOM"/>
      <sheetName val="P&amp;LUKOP1"/>
      <sheetName val="Cf vs normal month11"/>
      <sheetName val="Cf - UKOP12"/>
      <sheetName val="P&amp;LDPLNW2"/>
      <sheetName val="Cf - DPLNW13"/>
      <sheetName val="P&amp;LDPLNORWEB3"/>
      <sheetName val="MARGINSUKOP14"/>
      <sheetName val="Headcount"/>
      <sheetName val="PandLtrackingUKOP"/>
      <sheetName val="PandLtrackingDPLNW"/>
      <sheetName val="PandLtrackingDPLNorweb"/>
      <sheetName val="CostperFTE"/>
      <sheetName val="BSTELECOM15"/>
      <sheetName val="BSCo29"/>
      <sheetName val="BSCo30"/>
      <sheetName val="DrsDaysTELECOM"/>
      <sheetName val="CrsDaysTELECOM"/>
      <sheetName val="CFTELECOM"/>
      <sheetName val="CF_Co29"/>
      <sheetName val="CF_Co30"/>
      <sheetName val="P&amp;L YTD V2"/>
      <sheetName val="P&amp;L LBE v2"/>
      <sheetName val="BS - YTD"/>
      <sheetName val="BS - LBE"/>
      <sheetName val="Var_P&amp;L_Month"/>
      <sheetName val="Var_P&amp;L_YTD"/>
      <sheetName val="Var_P&amp;L_LBE"/>
      <sheetName val="Var_BS_Month"/>
      <sheetName val="Var_BS_LBE"/>
      <sheetName val="Var_CF_Month"/>
      <sheetName val="Var_CF_YTD"/>
      <sheetName val="Var_CF_LBE"/>
      <sheetName val="Distribution_List"/>
      <sheetName val="Op Bal review"/>
      <sheetName val="Op Bal review (2)"/>
      <sheetName val="SUMMARY - UKOP4"/>
      <sheetName val="SUMMARY - DPLNW5"/>
      <sheetName val="SUMMARY - DPLNORWEB6"/>
      <sheetName val="INDIRECTS - UKOP7"/>
      <sheetName val="INDIRECTS - DPLNW8"/>
      <sheetName val="INDIRECTS - DPLNORWEB9"/>
      <sheetName val="Sheet1"/>
      <sheetName val="Module1"/>
    </sheetNames>
    <sheetDataSet>
      <sheetData sheetId="0"/>
      <sheetData sheetId="1">
        <row r="97">
          <cell r="C97">
            <v>0.01</v>
          </cell>
        </row>
      </sheetData>
      <sheetData sheetId="2"/>
      <sheetData sheetId="3"/>
      <sheetData sheetId="4"/>
      <sheetData sheetId="5">
        <row r="7">
          <cell r="B7">
            <v>978</v>
          </cell>
          <cell r="C7">
            <v>1101.5329999999994</v>
          </cell>
          <cell r="D7">
            <v>123.53299999999945</v>
          </cell>
          <cell r="E7" t="str">
            <v>Internal sales  -  Retail</v>
          </cell>
          <cell r="F7">
            <v>10153</v>
          </cell>
          <cell r="G7">
            <v>11309</v>
          </cell>
          <cell r="H7">
            <v>1156</v>
          </cell>
          <cell r="J7">
            <v>12270</v>
          </cell>
          <cell r="K7">
            <v>14086</v>
          </cell>
          <cell r="L7">
            <v>1816</v>
          </cell>
          <cell r="N7">
            <v>2777</v>
          </cell>
        </row>
        <row r="8">
          <cell r="B8">
            <v>1636</v>
          </cell>
          <cell r="C8">
            <v>884</v>
          </cell>
          <cell r="D8">
            <v>-752</v>
          </cell>
          <cell r="E8" t="str">
            <v>External sales  -  Retail</v>
          </cell>
          <cell r="F8">
            <v>15841</v>
          </cell>
          <cell r="G8">
            <v>10983</v>
          </cell>
          <cell r="H8">
            <v>-4858</v>
          </cell>
          <cell r="J8">
            <v>22090</v>
          </cell>
          <cell r="K8">
            <v>14062</v>
          </cell>
          <cell r="L8">
            <v>-8028</v>
          </cell>
          <cell r="N8">
            <v>3079</v>
          </cell>
          <cell r="P8">
            <v>1</v>
          </cell>
        </row>
        <row r="9">
          <cell r="B9">
            <v>3131</v>
          </cell>
          <cell r="C9">
            <v>2972</v>
          </cell>
          <cell r="D9">
            <v>-159</v>
          </cell>
          <cell r="E9" t="str">
            <v>External sales  -  Wholesale</v>
          </cell>
          <cell r="F9">
            <v>30427</v>
          </cell>
          <cell r="G9">
            <v>39223</v>
          </cell>
          <cell r="H9">
            <v>8796</v>
          </cell>
          <cell r="J9">
            <v>36889</v>
          </cell>
          <cell r="K9">
            <v>48003</v>
          </cell>
          <cell r="L9">
            <v>11114</v>
          </cell>
          <cell r="N9">
            <v>8780</v>
          </cell>
        </row>
        <row r="10">
          <cell r="D10">
            <v>0</v>
          </cell>
          <cell r="H10">
            <v>0</v>
          </cell>
          <cell r="L10">
            <v>0</v>
          </cell>
          <cell r="N10">
            <v>0</v>
          </cell>
        </row>
        <row r="11">
          <cell r="D11">
            <v>0</v>
          </cell>
          <cell r="H11">
            <v>0</v>
          </cell>
          <cell r="L11">
            <v>0</v>
          </cell>
          <cell r="N11">
            <v>0</v>
          </cell>
        </row>
        <row r="12">
          <cell r="B12">
            <v>5745</v>
          </cell>
          <cell r="C12">
            <v>4957.5329999999994</v>
          </cell>
          <cell r="D12">
            <v>-787.46700000000055</v>
          </cell>
          <cell r="E12" t="str">
            <v>TOTAL SALES</v>
          </cell>
          <cell r="F12">
            <v>56421</v>
          </cell>
          <cell r="G12">
            <v>61515</v>
          </cell>
          <cell r="H12">
            <v>5094</v>
          </cell>
          <cell r="J12">
            <v>71249</v>
          </cell>
          <cell r="K12">
            <v>76151</v>
          </cell>
          <cell r="L12">
            <v>4902</v>
          </cell>
          <cell r="N12">
            <v>14636</v>
          </cell>
        </row>
        <row r="14">
          <cell r="E14" t="str">
            <v>Gross Margin:</v>
          </cell>
        </row>
        <row r="15">
          <cell r="B15">
            <v>463</v>
          </cell>
          <cell r="C15">
            <v>459</v>
          </cell>
          <cell r="D15">
            <v>-4</v>
          </cell>
          <cell r="E15" t="str">
            <v>Internal</v>
          </cell>
          <cell r="F15">
            <v>4815</v>
          </cell>
          <cell r="G15">
            <v>5241</v>
          </cell>
          <cell r="H15">
            <v>426</v>
          </cell>
          <cell r="J15">
            <v>5822</v>
          </cell>
          <cell r="K15">
            <v>6362</v>
          </cell>
          <cell r="L15">
            <v>540</v>
          </cell>
          <cell r="N15">
            <v>1121</v>
          </cell>
        </row>
        <row r="16">
          <cell r="B16">
            <v>1064</v>
          </cell>
          <cell r="C16">
            <v>476.72899999999208</v>
          </cell>
          <cell r="D16">
            <v>-587.27100000000792</v>
          </cell>
          <cell r="E16" t="str">
            <v>External  -  Retail</v>
          </cell>
          <cell r="F16">
            <v>9293</v>
          </cell>
          <cell r="G16">
            <v>5335</v>
          </cell>
          <cell r="H16">
            <v>-3958</v>
          </cell>
          <cell r="J16">
            <v>13280</v>
          </cell>
          <cell r="K16">
            <v>6901</v>
          </cell>
          <cell r="L16">
            <v>-6379</v>
          </cell>
          <cell r="N16">
            <v>1566</v>
          </cell>
          <cell r="P16">
            <v>2</v>
          </cell>
        </row>
        <row r="17">
          <cell r="B17">
            <v>817</v>
          </cell>
          <cell r="C17">
            <v>539</v>
          </cell>
          <cell r="D17">
            <v>-278</v>
          </cell>
          <cell r="E17" t="str">
            <v>External  -  Wholesale</v>
          </cell>
          <cell r="F17">
            <v>8082</v>
          </cell>
          <cell r="G17">
            <v>6175</v>
          </cell>
          <cell r="H17">
            <v>-1907</v>
          </cell>
          <cell r="J17">
            <v>9148</v>
          </cell>
          <cell r="K17">
            <v>7557</v>
          </cell>
          <cell r="L17">
            <v>-1591</v>
          </cell>
          <cell r="N17">
            <v>1382</v>
          </cell>
        </row>
        <row r="18">
          <cell r="D18">
            <v>0</v>
          </cell>
          <cell r="H18">
            <v>0</v>
          </cell>
          <cell r="L18">
            <v>0</v>
          </cell>
          <cell r="N18">
            <v>0</v>
          </cell>
        </row>
        <row r="19">
          <cell r="D19">
            <v>0</v>
          </cell>
          <cell r="H19">
            <v>0</v>
          </cell>
          <cell r="L19">
            <v>0</v>
          </cell>
          <cell r="N19">
            <v>0</v>
          </cell>
        </row>
        <row r="20">
          <cell r="B20">
            <v>2344</v>
          </cell>
          <cell r="C20">
            <v>1474.7289999999921</v>
          </cell>
          <cell r="D20">
            <v>-869.27100000000792</v>
          </cell>
          <cell r="E20" t="str">
            <v>TOTAL GROSS MARGIN</v>
          </cell>
          <cell r="F20">
            <v>22190</v>
          </cell>
          <cell r="G20">
            <v>16751</v>
          </cell>
          <cell r="H20">
            <v>-5439</v>
          </cell>
          <cell r="J20">
            <v>28250</v>
          </cell>
          <cell r="K20">
            <v>20820</v>
          </cell>
          <cell r="L20">
            <v>-7430</v>
          </cell>
          <cell r="N20">
            <v>4069</v>
          </cell>
        </row>
        <row r="22">
          <cell r="E22" t="str">
            <v>Indirect Costs:</v>
          </cell>
        </row>
        <row r="23">
          <cell r="B23">
            <v>906</v>
          </cell>
          <cell r="C23">
            <v>953.43200000000434</v>
          </cell>
          <cell r="D23">
            <v>-47.432000000004336</v>
          </cell>
          <cell r="E23" t="str">
            <v>Salaries &amp; wages</v>
          </cell>
          <cell r="F23">
            <v>8790</v>
          </cell>
          <cell r="G23">
            <v>7298</v>
          </cell>
          <cell r="H23">
            <v>1492</v>
          </cell>
          <cell r="J23">
            <v>10612</v>
          </cell>
          <cell r="K23">
            <v>9408</v>
          </cell>
          <cell r="L23">
            <v>1204</v>
          </cell>
          <cell r="N23">
            <v>2110</v>
          </cell>
          <cell r="P23">
            <v>3</v>
          </cell>
        </row>
        <row r="24">
          <cell r="B24">
            <v>0</v>
          </cell>
          <cell r="C24">
            <v>0</v>
          </cell>
          <cell r="D24">
            <v>0</v>
          </cell>
          <cell r="E24" t="str">
            <v>Agency Labour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>
            <v>34</v>
          </cell>
          <cell r="C25">
            <v>53.54200000000003</v>
          </cell>
          <cell r="D25">
            <v>-19.54200000000003</v>
          </cell>
          <cell r="E25" t="str">
            <v>Transport &amp; travel</v>
          </cell>
          <cell r="F25">
            <v>384</v>
          </cell>
          <cell r="G25">
            <v>503</v>
          </cell>
          <cell r="H25">
            <v>-119</v>
          </cell>
          <cell r="J25">
            <v>462</v>
          </cell>
          <cell r="K25">
            <v>728</v>
          </cell>
          <cell r="L25">
            <v>-266</v>
          </cell>
          <cell r="N25">
            <v>225</v>
          </cell>
        </row>
        <row r="26">
          <cell r="B26">
            <v>659</v>
          </cell>
          <cell r="C26">
            <v>499.89699999999993</v>
          </cell>
          <cell r="D26">
            <v>159.10300000000007</v>
          </cell>
          <cell r="E26" t="str">
            <v>Depreciation</v>
          </cell>
          <cell r="F26">
            <v>5075</v>
          </cell>
          <cell r="G26">
            <v>3940</v>
          </cell>
          <cell r="H26">
            <v>1135</v>
          </cell>
          <cell r="J26">
            <v>6494</v>
          </cell>
          <cell r="K26">
            <v>4986</v>
          </cell>
          <cell r="L26">
            <v>1508</v>
          </cell>
          <cell r="N26">
            <v>1046</v>
          </cell>
          <cell r="P26">
            <v>4</v>
          </cell>
        </row>
        <row r="27">
          <cell r="B27">
            <v>243</v>
          </cell>
          <cell r="C27">
            <v>221.56400000000008</v>
          </cell>
          <cell r="D27">
            <v>21.435999999999922</v>
          </cell>
          <cell r="E27" t="str">
            <v>Publicity</v>
          </cell>
          <cell r="F27">
            <v>2150</v>
          </cell>
          <cell r="G27">
            <v>1680</v>
          </cell>
          <cell r="H27">
            <v>470</v>
          </cell>
          <cell r="J27">
            <v>2546</v>
          </cell>
          <cell r="K27">
            <v>2071</v>
          </cell>
          <cell r="L27">
            <v>475</v>
          </cell>
          <cell r="N27">
            <v>391</v>
          </cell>
          <cell r="P27">
            <v>5</v>
          </cell>
        </row>
        <row r="28">
          <cell r="B28">
            <v>29</v>
          </cell>
          <cell r="C28">
            <v>5.0249999999999773</v>
          </cell>
          <cell r="D28">
            <v>23.975000000000023</v>
          </cell>
          <cell r="E28" t="str">
            <v>Movement on bad debt provision</v>
          </cell>
          <cell r="F28">
            <v>290</v>
          </cell>
          <cell r="G28">
            <v>406</v>
          </cell>
          <cell r="H28">
            <v>-116</v>
          </cell>
          <cell r="J28">
            <v>351</v>
          </cell>
          <cell r="K28">
            <v>416</v>
          </cell>
          <cell r="L28">
            <v>-65</v>
          </cell>
          <cell r="N28">
            <v>10</v>
          </cell>
        </row>
        <row r="29">
          <cell r="B29">
            <v>613</v>
          </cell>
          <cell r="C29">
            <v>698.28899999999976</v>
          </cell>
          <cell r="D29">
            <v>-85.28899999999976</v>
          </cell>
          <cell r="E29" t="str">
            <v>Repairs &amp; maintenance</v>
          </cell>
          <cell r="F29">
            <v>6579</v>
          </cell>
          <cell r="G29">
            <v>6322</v>
          </cell>
          <cell r="H29">
            <v>257</v>
          </cell>
          <cell r="J29">
            <v>7955</v>
          </cell>
          <cell r="K29">
            <v>7439</v>
          </cell>
          <cell r="L29">
            <v>516</v>
          </cell>
          <cell r="N29">
            <v>1117</v>
          </cell>
          <cell r="P29">
            <v>6</v>
          </cell>
        </row>
        <row r="30">
          <cell r="B30">
            <v>0</v>
          </cell>
          <cell r="C30">
            <v>-0.23599999999999977</v>
          </cell>
          <cell r="D30">
            <v>0.23599999999999977</v>
          </cell>
          <cell r="E30" t="str">
            <v>R &amp; D</v>
          </cell>
          <cell r="F30">
            <v>5</v>
          </cell>
          <cell r="G30">
            <v>18</v>
          </cell>
          <cell r="H30">
            <v>-13</v>
          </cell>
          <cell r="J30">
            <v>5</v>
          </cell>
          <cell r="K30">
            <v>20</v>
          </cell>
          <cell r="L30">
            <v>-15</v>
          </cell>
          <cell r="N30">
            <v>2</v>
          </cell>
        </row>
        <row r="31">
          <cell r="B31">
            <v>221</v>
          </cell>
          <cell r="C31">
            <v>202.80999999999995</v>
          </cell>
          <cell r="D31">
            <v>18.190000000000055</v>
          </cell>
          <cell r="E31" t="str">
            <v>Legal &amp; professional charges</v>
          </cell>
          <cell r="F31">
            <v>2375</v>
          </cell>
          <cell r="G31">
            <v>1951</v>
          </cell>
          <cell r="H31">
            <v>424</v>
          </cell>
          <cell r="J31">
            <v>2917</v>
          </cell>
          <cell r="K31">
            <v>2497</v>
          </cell>
          <cell r="L31">
            <v>420</v>
          </cell>
          <cell r="N31">
            <v>546</v>
          </cell>
          <cell r="P31">
            <v>7</v>
          </cell>
        </row>
        <row r="32">
          <cell r="B32">
            <v>0</v>
          </cell>
          <cell r="C32">
            <v>0</v>
          </cell>
          <cell r="D32">
            <v>0</v>
          </cell>
          <cell r="E32" t="str">
            <v>Provisions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</row>
        <row r="33">
          <cell r="B33">
            <v>39</v>
          </cell>
          <cell r="C33">
            <v>27.802999999999997</v>
          </cell>
          <cell r="D33">
            <v>11.197000000000003</v>
          </cell>
          <cell r="E33" t="str">
            <v>Training (non Vertex)</v>
          </cell>
          <cell r="F33">
            <v>433</v>
          </cell>
          <cell r="G33">
            <v>346</v>
          </cell>
          <cell r="H33">
            <v>87</v>
          </cell>
          <cell r="J33">
            <v>515</v>
          </cell>
          <cell r="K33">
            <v>428</v>
          </cell>
          <cell r="L33">
            <v>87</v>
          </cell>
          <cell r="N33">
            <v>82</v>
          </cell>
        </row>
        <row r="34">
          <cell r="B34">
            <v>74</v>
          </cell>
          <cell r="C34">
            <v>118.80200000000013</v>
          </cell>
          <cell r="D34">
            <v>-44.802000000000135</v>
          </cell>
          <cell r="E34" t="str">
            <v>Other</v>
          </cell>
          <cell r="F34">
            <v>738</v>
          </cell>
          <cell r="G34">
            <v>2358</v>
          </cell>
          <cell r="H34">
            <v>-1620</v>
          </cell>
          <cell r="J34">
            <v>2577</v>
          </cell>
          <cell r="K34">
            <v>2597</v>
          </cell>
          <cell r="L34">
            <v>-20</v>
          </cell>
          <cell r="N34">
            <v>239</v>
          </cell>
        </row>
        <row r="35">
          <cell r="B35">
            <v>70</v>
          </cell>
          <cell r="C35">
            <v>69.5</v>
          </cell>
          <cell r="D35">
            <v>0.5</v>
          </cell>
          <cell r="E35" t="str">
            <v>Group - support charges</v>
          </cell>
          <cell r="F35">
            <v>695</v>
          </cell>
          <cell r="G35">
            <v>695</v>
          </cell>
          <cell r="H35">
            <v>0</v>
          </cell>
          <cell r="J35">
            <v>834</v>
          </cell>
          <cell r="K35">
            <v>834</v>
          </cell>
          <cell r="L35">
            <v>0</v>
          </cell>
          <cell r="N35">
            <v>139</v>
          </cell>
        </row>
        <row r="36">
          <cell r="B36">
            <v>101</v>
          </cell>
          <cell r="C36">
            <v>99.809999999999945</v>
          </cell>
          <cell r="D36">
            <v>1.1900000000000546</v>
          </cell>
          <cell r="E36" t="str">
            <v>Group - accommodation charges</v>
          </cell>
          <cell r="F36">
            <v>1002</v>
          </cell>
          <cell r="G36">
            <v>1002</v>
          </cell>
          <cell r="H36">
            <v>0</v>
          </cell>
          <cell r="J36">
            <v>1204</v>
          </cell>
          <cell r="K36">
            <v>1204</v>
          </cell>
          <cell r="L36">
            <v>0</v>
          </cell>
          <cell r="N36">
            <v>202</v>
          </cell>
        </row>
        <row r="37">
          <cell r="B37">
            <v>0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</row>
        <row r="38">
          <cell r="B38">
            <v>2989</v>
          </cell>
          <cell r="C38">
            <v>2950.2380000000039</v>
          </cell>
          <cell r="D38">
            <v>38.761999999995851</v>
          </cell>
          <cell r="E38" t="str">
            <v>TOTAL INDIRECT COSTS</v>
          </cell>
          <cell r="F38">
            <v>28516</v>
          </cell>
          <cell r="G38">
            <v>26519</v>
          </cell>
          <cell r="H38">
            <v>1997</v>
          </cell>
          <cell r="J38">
            <v>36472</v>
          </cell>
          <cell r="K38">
            <v>32628</v>
          </cell>
          <cell r="L38">
            <v>3844</v>
          </cell>
          <cell r="N38">
            <v>6109</v>
          </cell>
        </row>
        <row r="40">
          <cell r="B40">
            <v>-645</v>
          </cell>
          <cell r="C40">
            <v>-1475.5090000000118</v>
          </cell>
          <cell r="D40">
            <v>-830.50900000001207</v>
          </cell>
          <cell r="E40" t="str">
            <v>PBEIT</v>
          </cell>
          <cell r="F40">
            <v>-6326</v>
          </cell>
          <cell r="G40">
            <v>-9768</v>
          </cell>
          <cell r="H40">
            <v>-3442</v>
          </cell>
          <cell r="J40">
            <v>-8222</v>
          </cell>
          <cell r="K40">
            <v>-11808</v>
          </cell>
          <cell r="L40">
            <v>-3586</v>
          </cell>
          <cell r="N40">
            <v>-2040</v>
          </cell>
        </row>
        <row r="42">
          <cell r="B42">
            <v>0</v>
          </cell>
          <cell r="C42">
            <v>3200</v>
          </cell>
          <cell r="D42">
            <v>3200</v>
          </cell>
          <cell r="E42" t="str">
            <v>Exceptional items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-365</v>
          </cell>
          <cell r="C43">
            <v>-171.04999999999998</v>
          </cell>
          <cell r="D43">
            <v>193.95000000000002</v>
          </cell>
          <cell r="E43" t="str">
            <v>Interest</v>
          </cell>
          <cell r="F43">
            <v>-2499</v>
          </cell>
          <cell r="G43">
            <v>-1213</v>
          </cell>
          <cell r="H43">
            <v>1286</v>
          </cell>
          <cell r="J43">
            <v>-3302</v>
          </cell>
          <cell r="K43">
            <v>-1774</v>
          </cell>
          <cell r="L43">
            <v>1528</v>
          </cell>
          <cell r="N43">
            <v>-561</v>
          </cell>
          <cell r="P43">
            <v>8</v>
          </cell>
        </row>
        <row r="45">
          <cell r="B45">
            <v>-1010</v>
          </cell>
          <cell r="C45">
            <v>1553.4409999999882</v>
          </cell>
          <cell r="D45">
            <v>2563.440999999988</v>
          </cell>
          <cell r="E45" t="str">
            <v>Profit before Tax</v>
          </cell>
          <cell r="F45">
            <v>-8825</v>
          </cell>
          <cell r="G45">
            <v>-10981</v>
          </cell>
          <cell r="H45">
            <v>-2156</v>
          </cell>
          <cell r="J45">
            <v>-11524</v>
          </cell>
          <cell r="K45">
            <v>-13582</v>
          </cell>
          <cell r="L45">
            <v>-2058</v>
          </cell>
          <cell r="N45">
            <v>-2601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3">
          <cell r="B13">
            <v>114737</v>
          </cell>
          <cell r="C13">
            <v>95531.0861</v>
          </cell>
          <cell r="D13">
            <v>19205.9139</v>
          </cell>
          <cell r="E13" t="str">
            <v>Net fixed assets</v>
          </cell>
          <cell r="F13">
            <v>120627</v>
          </cell>
          <cell r="G13">
            <v>114184</v>
          </cell>
          <cell r="H13">
            <v>6443</v>
          </cell>
          <cell r="J13">
            <v>9</v>
          </cell>
        </row>
        <row r="15">
          <cell r="B15">
            <v>1595</v>
          </cell>
          <cell r="C15">
            <v>357.81900000000002</v>
          </cell>
          <cell r="D15">
            <v>1237.181</v>
          </cell>
          <cell r="E15" t="str">
            <v>Work in progress / inventory</v>
          </cell>
          <cell r="F15">
            <v>1694</v>
          </cell>
          <cell r="G15">
            <v>400</v>
          </cell>
          <cell r="H15">
            <v>1294</v>
          </cell>
          <cell r="J15">
            <v>10</v>
          </cell>
        </row>
        <row r="16">
          <cell r="B16">
            <v>11205</v>
          </cell>
          <cell r="C16">
            <v>15834.61299</v>
          </cell>
          <cell r="D16">
            <v>-4629.6129899999996</v>
          </cell>
          <cell r="E16" t="str">
            <v>Gross trade debtors</v>
          </cell>
          <cell r="F16">
            <v>12247</v>
          </cell>
          <cell r="G16">
            <v>14600</v>
          </cell>
          <cell r="H16">
            <v>-2353</v>
          </cell>
          <cell r="J16">
            <v>11</v>
          </cell>
        </row>
        <row r="17">
          <cell r="B17">
            <v>2142</v>
          </cell>
          <cell r="C17">
            <v>2696.9780000000001</v>
          </cell>
          <cell r="D17">
            <v>-554.97800000000007</v>
          </cell>
          <cell r="E17" t="str">
            <v>Unbilled debtors</v>
          </cell>
          <cell r="F17">
            <v>3520</v>
          </cell>
          <cell r="G17">
            <v>3000</v>
          </cell>
          <cell r="H17">
            <v>520</v>
          </cell>
        </row>
        <row r="18">
          <cell r="B18">
            <v>-966</v>
          </cell>
          <cell r="C18">
            <v>-2628.6410000000001</v>
          </cell>
          <cell r="D18">
            <v>1662.6410000000001</v>
          </cell>
          <cell r="E18" t="str">
            <v>Bad debt provision</v>
          </cell>
          <cell r="F18">
            <v>-1030</v>
          </cell>
          <cell r="G18">
            <v>-2600</v>
          </cell>
          <cell r="H18">
            <v>1570</v>
          </cell>
        </row>
        <row r="19">
          <cell r="B19">
            <v>80</v>
          </cell>
          <cell r="C19">
            <v>445.85825</v>
          </cell>
          <cell r="D19">
            <v>-365.85825</v>
          </cell>
          <cell r="E19" t="str">
            <v>Prepayments &amp; other current assets</v>
          </cell>
          <cell r="F19">
            <v>0</v>
          </cell>
          <cell r="G19">
            <v>450</v>
          </cell>
          <cell r="H19">
            <v>-450</v>
          </cell>
        </row>
        <row r="20">
          <cell r="B20">
            <v>14056</v>
          </cell>
          <cell r="C20">
            <v>16706.627240000002</v>
          </cell>
          <cell r="D20">
            <v>-2650.6272399999998</v>
          </cell>
          <cell r="E20" t="str">
            <v>CURRENT ASSETS</v>
          </cell>
          <cell r="F20">
            <v>16431</v>
          </cell>
          <cell r="G20">
            <v>15850</v>
          </cell>
          <cell r="H20">
            <v>581</v>
          </cell>
        </row>
        <row r="21">
          <cell r="B21">
            <v>-4150</v>
          </cell>
          <cell r="C21">
            <v>-4808.018</v>
          </cell>
          <cell r="D21">
            <v>658.01800000000003</v>
          </cell>
          <cell r="E21" t="str">
            <v>Deferred income</v>
          </cell>
          <cell r="F21">
            <v>-4200</v>
          </cell>
          <cell r="G21">
            <v>-5000</v>
          </cell>
          <cell r="H21">
            <v>800</v>
          </cell>
        </row>
        <row r="22">
          <cell r="B22">
            <v>-6072</v>
          </cell>
          <cell r="C22">
            <v>-3461.3997899999995</v>
          </cell>
          <cell r="D22">
            <v>-2610.6002100000005</v>
          </cell>
          <cell r="E22" t="str">
            <v>Trade creditors</v>
          </cell>
          <cell r="F22">
            <v>-7751</v>
          </cell>
          <cell r="G22">
            <v>-4000</v>
          </cell>
          <cell r="H22">
            <v>-3751</v>
          </cell>
          <cell r="J22">
            <v>12</v>
          </cell>
        </row>
        <row r="23">
          <cell r="B23">
            <v>0</v>
          </cell>
          <cell r="C23">
            <v>0</v>
          </cell>
          <cell r="D23">
            <v>0</v>
          </cell>
          <cell r="E23" t="str">
            <v>Advance payments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-8852.1967100000002</v>
          </cell>
          <cell r="D24">
            <v>8852.1967100000002</v>
          </cell>
          <cell r="E24" t="str">
            <v>Capital accruals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-3750</v>
          </cell>
          <cell r="C25">
            <v>-10209.525729999999</v>
          </cell>
          <cell r="D25">
            <v>6459.5257299999994</v>
          </cell>
          <cell r="E25" t="str">
            <v>Other current liabilities excl borrowings</v>
          </cell>
          <cell r="F25">
            <v>-4579</v>
          </cell>
          <cell r="G25">
            <v>-11000</v>
          </cell>
          <cell r="H25">
            <v>6421</v>
          </cell>
          <cell r="J25">
            <v>13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H26">
            <v>0</v>
          </cell>
        </row>
        <row r="27">
          <cell r="B27">
            <v>-13972</v>
          </cell>
          <cell r="C27">
            <v>-27331.140229999997</v>
          </cell>
          <cell r="D27">
            <v>13359.140229999999</v>
          </cell>
          <cell r="E27" t="str">
            <v>CURRENT LIABILITIES</v>
          </cell>
          <cell r="F27">
            <v>-16530</v>
          </cell>
          <cell r="G27">
            <v>-20000</v>
          </cell>
          <cell r="H27">
            <v>3470</v>
          </cell>
        </row>
        <row r="28">
          <cell r="B28">
            <v>84</v>
          </cell>
          <cell r="C28">
            <v>-10624.512989999996</v>
          </cell>
          <cell r="D28">
            <v>10708.512989999999</v>
          </cell>
          <cell r="E28" t="str">
            <v>NET EXTERNAL WORKING CAPITAL</v>
          </cell>
          <cell r="F28">
            <v>-99</v>
          </cell>
          <cell r="G28">
            <v>-4150</v>
          </cell>
          <cell r="H28">
            <v>4051</v>
          </cell>
        </row>
        <row r="29"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 t="str">
            <v>Provisions</v>
          </cell>
          <cell r="F30">
            <v>0</v>
          </cell>
          <cell r="G30">
            <v>0</v>
          </cell>
          <cell r="H30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>
            <v>-927</v>
          </cell>
          <cell r="C34">
            <v>-2741.0364299999997</v>
          </cell>
          <cell r="D34">
            <v>1814.0364299999997</v>
          </cell>
          <cell r="E34" t="str">
            <v>Inter company trading balances</v>
          </cell>
          <cell r="F34">
            <v>-871</v>
          </cell>
          <cell r="G34">
            <v>-1150</v>
          </cell>
          <cell r="H34">
            <v>279</v>
          </cell>
          <cell r="J34">
            <v>14</v>
          </cell>
        </row>
        <row r="35">
          <cell r="B35">
            <v>0</v>
          </cell>
          <cell r="D35">
            <v>0</v>
          </cell>
          <cell r="E35" t="str">
            <v>Inter company dividend balance</v>
          </cell>
          <cell r="F35">
            <v>0</v>
          </cell>
          <cell r="G35">
            <v>0</v>
          </cell>
          <cell r="H35">
            <v>0</v>
          </cell>
        </row>
        <row r="36">
          <cell r="B36">
            <v>-927</v>
          </cell>
          <cell r="C36">
            <v>-2741.0364299999997</v>
          </cell>
          <cell r="D36">
            <v>1814.0364299999997</v>
          </cell>
          <cell r="E36" t="str">
            <v xml:space="preserve">TOTAL INTER COMPANY </v>
          </cell>
          <cell r="F36">
            <v>-871</v>
          </cell>
          <cell r="G36">
            <v>-1150</v>
          </cell>
          <cell r="H36">
            <v>279</v>
          </cell>
        </row>
        <row r="38">
          <cell r="B38">
            <v>113894</v>
          </cell>
          <cell r="C38">
            <v>82165.536680000005</v>
          </cell>
          <cell r="D38">
            <v>31728.463319999999</v>
          </cell>
          <cell r="E38" t="str">
            <v>TOTAL CAPITAL EMPLOYED</v>
          </cell>
          <cell r="F38">
            <v>119657</v>
          </cell>
          <cell r="G38">
            <v>108884</v>
          </cell>
          <cell r="H38">
            <v>10773</v>
          </cell>
        </row>
        <row r="40">
          <cell r="B40">
            <v>-18756</v>
          </cell>
          <cell r="C40">
            <v>-50871.813000000002</v>
          </cell>
          <cell r="D40">
            <v>32115.813000000002</v>
          </cell>
          <cell r="E40" t="str">
            <v>Share capital</v>
          </cell>
          <cell r="F40">
            <v>-18756</v>
          </cell>
          <cell r="G40">
            <v>-51442</v>
          </cell>
          <cell r="H40">
            <v>32686</v>
          </cell>
        </row>
        <row r="41">
          <cell r="B41">
            <v>-22644</v>
          </cell>
          <cell r="C41">
            <v>11173.666940000001</v>
          </cell>
          <cell r="D41">
            <v>-33817.666940000003</v>
          </cell>
          <cell r="E41" t="str">
            <v>Reserves</v>
          </cell>
          <cell r="F41">
            <v>-19945</v>
          </cell>
          <cell r="G41">
            <v>14337</v>
          </cell>
          <cell r="H41">
            <v>-34282</v>
          </cell>
        </row>
        <row r="42">
          <cell r="B42">
            <v>-72494</v>
          </cell>
          <cell r="C42">
            <v>-42467.390619999998</v>
          </cell>
          <cell r="D42">
            <v>-30026.609380000002</v>
          </cell>
          <cell r="E42" t="str">
            <v>Net debt</v>
          </cell>
          <cell r="F42">
            <v>-80956</v>
          </cell>
          <cell r="G42">
            <v>-71779</v>
          </cell>
          <cell r="H42">
            <v>-9177</v>
          </cell>
          <cell r="J42">
            <v>15</v>
          </cell>
        </row>
        <row r="43">
          <cell r="B43">
            <v>-113894</v>
          </cell>
          <cell r="C43">
            <v>-82165.53667999999</v>
          </cell>
          <cell r="D43">
            <v>-31728.463320000003</v>
          </cell>
          <cell r="E43" t="str">
            <v>TOTAL CAPITAL &amp; RESERVES</v>
          </cell>
          <cell r="F43">
            <v>-119657</v>
          </cell>
          <cell r="G43">
            <v>-108884</v>
          </cell>
          <cell r="H43">
            <v>-10773</v>
          </cell>
        </row>
        <row r="45">
          <cell r="B45">
            <v>0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</row>
      </sheetData>
      <sheetData sheetId="19"/>
      <sheetData sheetId="20"/>
      <sheetData sheetId="21"/>
      <sheetData sheetId="22"/>
      <sheetData sheetId="23">
        <row r="7">
          <cell r="B7">
            <v>-645</v>
          </cell>
          <cell r="C7">
            <v>1724.4909999999882</v>
          </cell>
          <cell r="D7">
            <v>2369.4909999999882</v>
          </cell>
          <cell r="E7" t="str">
            <v>Profit before interest but including exceptional items</v>
          </cell>
          <cell r="F7">
            <v>-6326</v>
          </cell>
          <cell r="G7">
            <v>-9768</v>
          </cell>
          <cell r="H7">
            <v>-3442</v>
          </cell>
          <cell r="I7">
            <v>0</v>
          </cell>
          <cell r="J7">
            <v>-8222</v>
          </cell>
          <cell r="K7">
            <v>-11808</v>
          </cell>
          <cell r="L7">
            <v>-3586</v>
          </cell>
          <cell r="M7">
            <v>0</v>
          </cell>
          <cell r="N7">
            <v>16</v>
          </cell>
        </row>
        <row r="8">
          <cell r="B8">
            <v>0</v>
          </cell>
          <cell r="C8">
            <v>0</v>
          </cell>
          <cell r="D8">
            <v>0</v>
          </cell>
          <cell r="E8" t="str">
            <v>Add back: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>
            <v>659</v>
          </cell>
          <cell r="C9">
            <v>499.89699999999993</v>
          </cell>
          <cell r="D9">
            <v>-159.10300000000007</v>
          </cell>
          <cell r="E9" t="str">
            <v>Depreciation</v>
          </cell>
          <cell r="F9">
            <v>5075</v>
          </cell>
          <cell r="G9">
            <v>3940</v>
          </cell>
          <cell r="H9">
            <v>-1135</v>
          </cell>
          <cell r="I9">
            <v>0</v>
          </cell>
          <cell r="J9">
            <v>6494</v>
          </cell>
          <cell r="K9">
            <v>4986</v>
          </cell>
          <cell r="L9">
            <v>-1508</v>
          </cell>
          <cell r="M9">
            <v>0</v>
          </cell>
          <cell r="N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 t="str">
            <v>(Profit) / loss on fixed asset disposals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>
            <v>-49</v>
          </cell>
          <cell r="C12">
            <v>-17.984070000000031</v>
          </cell>
          <cell r="D12">
            <v>31.015929999999969</v>
          </cell>
          <cell r="E12" t="str">
            <v>Movement in work in progress / inventory</v>
          </cell>
          <cell r="F12">
            <v>-345</v>
          </cell>
          <cell r="G12">
            <v>498.18099999999998</v>
          </cell>
          <cell r="H12">
            <v>843.18100000000004</v>
          </cell>
          <cell r="I12">
            <v>0</v>
          </cell>
          <cell r="J12">
            <v>-444</v>
          </cell>
          <cell r="K12">
            <v>456</v>
          </cell>
          <cell r="L12">
            <v>900</v>
          </cell>
          <cell r="M12">
            <v>0</v>
          </cell>
          <cell r="N12">
            <v>54</v>
          </cell>
        </row>
        <row r="13">
          <cell r="B13">
            <v>1898</v>
          </cell>
          <cell r="C13">
            <v>1044.6321100000005</v>
          </cell>
          <cell r="D13">
            <v>-853.36788999999953</v>
          </cell>
          <cell r="E13" t="str">
            <v>Movement in debtors</v>
          </cell>
          <cell r="F13">
            <v>-2056</v>
          </cell>
          <cell r="G13">
            <v>-6199.8082400000003</v>
          </cell>
          <cell r="H13">
            <v>-4143.8082400000003</v>
          </cell>
          <cell r="I13">
            <v>0</v>
          </cell>
          <cell r="J13">
            <v>-4332</v>
          </cell>
          <cell r="K13">
            <v>-5301</v>
          </cell>
          <cell r="L13">
            <v>-969</v>
          </cell>
          <cell r="M13">
            <v>0</v>
          </cell>
          <cell r="N13">
            <v>56</v>
          </cell>
        </row>
        <row r="14">
          <cell r="B14">
            <v>-774</v>
          </cell>
          <cell r="C14">
            <v>-2027.5688599999996</v>
          </cell>
          <cell r="D14">
            <v>-1253.5688599999996</v>
          </cell>
          <cell r="E14" t="str">
            <v>Movement in creditors</v>
          </cell>
          <cell r="F14">
            <v>-7530.1839800000016</v>
          </cell>
          <cell r="G14">
            <v>5430.7415399999991</v>
          </cell>
          <cell r="H14">
            <v>12960.925520000001</v>
          </cell>
          <cell r="I14">
            <v>0</v>
          </cell>
          <cell r="J14">
            <v>-5022.1839800000016</v>
          </cell>
          <cell r="K14">
            <v>6767.8160200000002</v>
          </cell>
          <cell r="L14">
            <v>11790.000000000002</v>
          </cell>
          <cell r="M14">
            <v>0</v>
          </cell>
          <cell r="N14">
            <v>58</v>
          </cell>
        </row>
        <row r="15">
          <cell r="B15">
            <v>25</v>
          </cell>
          <cell r="C15">
            <v>-817.19024999999965</v>
          </cell>
          <cell r="D15">
            <v>-842.19024999999965</v>
          </cell>
          <cell r="E15" t="str">
            <v>Movement in deferred income</v>
          </cell>
          <cell r="F15">
            <v>250</v>
          </cell>
          <cell r="G15">
            <v>950.01800000000003</v>
          </cell>
          <cell r="H15">
            <v>700.01800000000003</v>
          </cell>
          <cell r="I15">
            <v>0</v>
          </cell>
          <cell r="J15">
            <v>300</v>
          </cell>
          <cell r="K15">
            <v>1142</v>
          </cell>
          <cell r="L15">
            <v>842</v>
          </cell>
          <cell r="M15">
            <v>0</v>
          </cell>
          <cell r="N15">
            <v>40</v>
          </cell>
        </row>
        <row r="16">
          <cell r="B16">
            <v>0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>
            <v>1114</v>
          </cell>
          <cell r="C17">
            <v>406.27692999998931</v>
          </cell>
          <cell r="D17">
            <v>-707.72307000001069</v>
          </cell>
          <cell r="E17" t="str">
            <v>CASH FLOW FROM OPERATIONS</v>
          </cell>
          <cell r="F17">
            <v>-10932.183980000002</v>
          </cell>
          <cell r="G17">
            <v>-5148.8677000000007</v>
          </cell>
          <cell r="H17">
            <v>5783.3162800000009</v>
          </cell>
          <cell r="I17">
            <v>0</v>
          </cell>
          <cell r="J17">
            <v>-11226.183980000002</v>
          </cell>
          <cell r="K17">
            <v>-3757.1839799999998</v>
          </cell>
          <cell r="L17">
            <v>7469.0000000000018</v>
          </cell>
          <cell r="M17">
            <v>0</v>
          </cell>
          <cell r="N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>External interest (paid) / received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>Dividends received / (paid) from / (to) associates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>
            <v>-4064</v>
          </cell>
          <cell r="C21">
            <v>-1523.3209200000019</v>
          </cell>
          <cell r="D21">
            <v>2540.6790799999981</v>
          </cell>
          <cell r="E21" t="str">
            <v>Capital expenditure - cash paid</v>
          </cell>
          <cell r="F21">
            <v>-44945.816019999998</v>
          </cell>
          <cell r="G21">
            <v>-28246.705409999999</v>
          </cell>
          <cell r="H21">
            <v>16699.11061</v>
          </cell>
          <cell r="I21">
            <v>0</v>
          </cell>
          <cell r="J21">
            <v>-53955.816019999998</v>
          </cell>
          <cell r="K21">
            <v>-56797.816019999998</v>
          </cell>
          <cell r="L21">
            <v>-2842</v>
          </cell>
          <cell r="M21">
            <v>0</v>
          </cell>
          <cell r="N21">
            <v>41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>Disposal of tangible fixed assets</v>
          </cell>
          <cell r="F22">
            <v>0</v>
          </cell>
          <cell r="G22">
            <v>1701</v>
          </cell>
          <cell r="H22">
            <v>1701</v>
          </cell>
          <cell r="I22">
            <v>0</v>
          </cell>
          <cell r="J22">
            <v>1701</v>
          </cell>
          <cell r="K22">
            <v>1701</v>
          </cell>
          <cell r="L22">
            <v>0</v>
          </cell>
          <cell r="M22">
            <v>0</v>
          </cell>
          <cell r="N22">
            <v>42</v>
          </cell>
        </row>
        <row r="23">
          <cell r="B23">
            <v>0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-2950</v>
          </cell>
          <cell r="C25">
            <v>-1117.0439900000126</v>
          </cell>
          <cell r="D25">
            <v>1832.9560099999874</v>
          </cell>
          <cell r="E25" t="str">
            <v>DIVISION / BUSINESS NET OPERATING CASH FLOW</v>
          </cell>
          <cell r="F25">
            <v>-55878</v>
          </cell>
          <cell r="G25">
            <v>-31694.573110000001</v>
          </cell>
          <cell r="H25">
            <v>24183.426889999999</v>
          </cell>
          <cell r="I25">
            <v>0</v>
          </cell>
          <cell r="J25">
            <v>-63481</v>
          </cell>
          <cell r="K25">
            <v>-58854</v>
          </cell>
          <cell r="L25">
            <v>4627.0000000000018</v>
          </cell>
          <cell r="M25">
            <v>0</v>
          </cell>
          <cell r="N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85</v>
          </cell>
          <cell r="C27">
            <v>-1949.5375199999999</v>
          </cell>
          <cell r="D27">
            <v>-2034.5375199999999</v>
          </cell>
          <cell r="E27" t="str">
            <v>Inter co trading movement</v>
          </cell>
          <cell r="F27">
            <v>542</v>
          </cell>
          <cell r="G27">
            <v>-14218.96357</v>
          </cell>
          <cell r="H27">
            <v>-14760.96357</v>
          </cell>
          <cell r="I27">
            <v>0</v>
          </cell>
          <cell r="J27">
            <v>486</v>
          </cell>
          <cell r="K27">
            <v>-15810</v>
          </cell>
          <cell r="L27">
            <v>-16296</v>
          </cell>
          <cell r="M27">
            <v>0</v>
          </cell>
          <cell r="N27">
            <v>63</v>
          </cell>
        </row>
        <row r="28">
          <cell r="B28">
            <v>0</v>
          </cell>
          <cell r="C28">
            <v>0</v>
          </cell>
          <cell r="D28">
            <v>0</v>
          </cell>
          <cell r="E28" t="str">
            <v>Inter company dividend cash - net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>
            <v>-365</v>
          </cell>
          <cell r="C29">
            <v>-171.04999999999998</v>
          </cell>
          <cell r="D29">
            <v>193.95000000000002</v>
          </cell>
          <cell r="E29" t="str">
            <v>Inter company interest cash - net</v>
          </cell>
          <cell r="F29">
            <v>-2499</v>
          </cell>
          <cell r="G29">
            <v>-1213</v>
          </cell>
          <cell r="H29">
            <v>1286</v>
          </cell>
          <cell r="I29">
            <v>0</v>
          </cell>
          <cell r="J29">
            <v>-3302</v>
          </cell>
          <cell r="K29">
            <v>-1774</v>
          </cell>
          <cell r="L29">
            <v>1528</v>
          </cell>
          <cell r="M29">
            <v>0</v>
          </cell>
          <cell r="N29">
            <v>65</v>
          </cell>
        </row>
        <row r="30">
          <cell r="B30">
            <v>0</v>
          </cell>
          <cell r="C30">
            <v>0</v>
          </cell>
          <cell r="D30">
            <v>0</v>
          </cell>
          <cell r="E30" t="str">
            <v>Movement in reserves</v>
          </cell>
          <cell r="F30">
            <v>0</v>
          </cell>
          <cell r="G30">
            <v>-32115.813000000002</v>
          </cell>
          <cell r="H30">
            <v>-32115.813000000002</v>
          </cell>
          <cell r="I30">
            <v>0</v>
          </cell>
          <cell r="J30">
            <v>0</v>
          </cell>
          <cell r="K30">
            <v>-32686</v>
          </cell>
          <cell r="L30">
            <v>-32686</v>
          </cell>
          <cell r="M30">
            <v>0</v>
          </cell>
          <cell r="N30">
            <v>67</v>
          </cell>
        </row>
        <row r="31">
          <cell r="B31">
            <v>0</v>
          </cell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 t="str">
            <v>Issue of Share Capital</v>
          </cell>
          <cell r="F32">
            <v>0</v>
          </cell>
          <cell r="G32">
            <v>32115.813000000002</v>
          </cell>
          <cell r="H32">
            <v>32115.813000000002</v>
          </cell>
          <cell r="I32">
            <v>0</v>
          </cell>
          <cell r="J32">
            <v>0</v>
          </cell>
          <cell r="K32">
            <v>32686</v>
          </cell>
          <cell r="L32">
            <v>32686</v>
          </cell>
          <cell r="M32">
            <v>0</v>
          </cell>
          <cell r="N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>
            <v>-3200</v>
          </cell>
          <cell r="D34">
            <v>-3200</v>
          </cell>
          <cell r="E34" t="str">
            <v>Movement in provisions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B38">
            <v>-3230</v>
          </cell>
          <cell r="C38">
            <v>-6437.6315100000129</v>
          </cell>
          <cell r="D38">
            <v>-3207.6315100000124</v>
          </cell>
          <cell r="E38" t="str">
            <v>TOTAL CASH FLOW BEFORE FINANCING</v>
          </cell>
          <cell r="F38">
            <v>-57835</v>
          </cell>
          <cell r="G38">
            <v>-47126.53667999999</v>
          </cell>
          <cell r="H38">
            <v>10708.463319999999</v>
          </cell>
          <cell r="I38">
            <v>0</v>
          </cell>
          <cell r="J38">
            <v>-66297</v>
          </cell>
          <cell r="K38">
            <v>-76438</v>
          </cell>
          <cell r="L38">
            <v>-10141</v>
          </cell>
          <cell r="M38">
            <v>0</v>
          </cell>
          <cell r="N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B40">
            <v>-69264</v>
          </cell>
          <cell r="C40">
            <v>-36030.06005</v>
          </cell>
          <cell r="D40">
            <v>33233.93995</v>
          </cell>
          <cell r="E40" t="str">
            <v>Opening (net debt) / cash</v>
          </cell>
          <cell r="F40">
            <v>-14659</v>
          </cell>
          <cell r="G40">
            <v>4659</v>
          </cell>
          <cell r="H40">
            <v>19318</v>
          </cell>
          <cell r="I40">
            <v>0</v>
          </cell>
          <cell r="J40">
            <v>-14659</v>
          </cell>
          <cell r="K40">
            <v>4659</v>
          </cell>
          <cell r="L40">
            <v>19318</v>
          </cell>
          <cell r="M40">
            <v>0</v>
          </cell>
          <cell r="N40">
            <v>46</v>
          </cell>
        </row>
        <row r="41">
          <cell r="B41">
            <v>-72494</v>
          </cell>
          <cell r="C41">
            <v>-42467.691560000014</v>
          </cell>
          <cell r="D41">
            <v>30026.308439999986</v>
          </cell>
          <cell r="E41" t="str">
            <v>CLOSING (NET DEBT) /CASH</v>
          </cell>
          <cell r="F41">
            <v>-72494</v>
          </cell>
          <cell r="G41">
            <v>-42467.53667999999</v>
          </cell>
          <cell r="H41">
            <v>30026.463319999999</v>
          </cell>
          <cell r="J41">
            <v>-80956</v>
          </cell>
          <cell r="K41">
            <v>-71779</v>
          </cell>
          <cell r="L41">
            <v>9177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C"/>
      <sheetName val="Other"/>
      <sheetName val="Macros"/>
      <sheetName val="Print graphs"/>
    </sheetNames>
    <sheetDataSet>
      <sheetData sheetId="0"/>
      <sheetData sheetId="1">
        <row r="1">
          <cell r="D1">
            <v>0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</row>
        <row r="2">
          <cell r="D2">
            <v>36982</v>
          </cell>
          <cell r="E2" t="str">
            <v>2001/02</v>
          </cell>
          <cell r="F2" t="str">
            <v>2002/03</v>
          </cell>
          <cell r="G2" t="str">
            <v>2003/04</v>
          </cell>
          <cell r="H2" t="str">
            <v>2004/05</v>
          </cell>
          <cell r="I2" t="str">
            <v>2005/06</v>
          </cell>
          <cell r="J2" t="str">
            <v>2006/07</v>
          </cell>
          <cell r="K2" t="str">
            <v>2007/08</v>
          </cell>
        </row>
        <row r="3">
          <cell r="E3" t="str">
            <v>Actual</v>
          </cell>
          <cell r="F3" t="str">
            <v>LBE</v>
          </cell>
          <cell r="G3" t="str">
            <v>Plan</v>
          </cell>
          <cell r="H3" t="str">
            <v>Plan</v>
          </cell>
          <cell r="I3" t="str">
            <v>Plan</v>
          </cell>
          <cell r="J3" t="str">
            <v>Plan</v>
          </cell>
          <cell r="K3" t="str">
            <v>Plan</v>
          </cell>
        </row>
        <row r="5">
          <cell r="E5">
            <v>0.3</v>
          </cell>
          <cell r="F5">
            <v>0.3</v>
          </cell>
          <cell r="G5">
            <v>0.3</v>
          </cell>
          <cell r="H5">
            <v>0.3</v>
          </cell>
          <cell r="I5">
            <v>0.3</v>
          </cell>
          <cell r="J5">
            <v>0.3</v>
          </cell>
          <cell r="K5">
            <v>0.3</v>
          </cell>
        </row>
        <row r="6">
          <cell r="E6">
            <v>6.5000000000000002E-2</v>
          </cell>
          <cell r="F6">
            <v>0.06</v>
          </cell>
          <cell r="G6">
            <v>5.5E-2</v>
          </cell>
          <cell r="H6">
            <v>0.06</v>
          </cell>
          <cell r="I6">
            <v>0.06</v>
          </cell>
          <cell r="J6">
            <v>0.06</v>
          </cell>
          <cell r="K6">
            <v>0.06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opia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Other"/>
    </sheetNames>
    <sheetDataSet>
      <sheetData sheetId="0"/>
      <sheetData sheetId="1"/>
      <sheetData sheetId="2">
        <row r="11">
          <cell r="C11">
            <v>1E-4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"/>
      <sheetName val="IM Storage Dimensioning"/>
      <sheetName val="CDR2"/>
      <sheetName val="LOGS"/>
      <sheetName val="EDR2"/>
      <sheetName val="CDR"/>
      <sheetName val="EDR"/>
      <sheetName val="Online Report"/>
      <sheetName val="Stats,conf and Transactional"/>
      <sheetName val="Queue Size"/>
      <sheetName val="Storage-SMSF"/>
      <sheetName val="Dim-MSDP"/>
      <sheetName val="Dim-MSDPReport"/>
      <sheetName val="Storage-dBill-Lite"/>
      <sheetName val="Mahindra_Comviva_Storage_Dimens"/>
    </sheetNames>
    <definedNames>
      <definedName name="DataBS" refersTo="#REF!"/>
      <definedName name="DataCF" refersTo="#REF!"/>
      <definedName name="DataPL" refersTo="#REF!"/>
      <definedName name="RefBS" refersTo="#REF!"/>
      <definedName name="RefCF" refersTo="#REF!"/>
      <definedName name="RefPL" refersTo="#REF!"/>
      <definedName name="Sig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Analysis"/>
      <sheetName val="Discount"/>
      <sheetName val="Cover"/>
      <sheetName val="Disclaimer"/>
      <sheetName val="L1-Summary By Product"/>
      <sheetName val="L2-Summary By Product"/>
      <sheetName val="L3-IPCC&amp;CSP3.0(M&amp;R2+)"/>
      <sheetName val="L3-SSW-IPCC&amp;CSP3.0"/>
      <sheetName val="L3-UAP8100-Cen"/>
      <sheetName val="L3-NE"/>
      <sheetName val="L3-Spare Parts"/>
      <sheetName val="L3-I2000(R2+)"/>
      <sheetName val="L3-Rack"/>
      <sheetName val="L3-Power"/>
      <sheetName val="L3-Doc"/>
      <sheetName val="L3-Eng. Service I"/>
      <sheetName val="L3-Maint(byEqp)"/>
      <sheetName val="Parameters"/>
    </sheetNames>
    <sheetDataSet>
      <sheetData sheetId="0"/>
      <sheetData sheetId="1">
        <row r="12">
          <cell r="C12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duct Information"/>
      <sheetName val="Input"/>
      <sheetName val="Price Table"/>
      <sheetName val="Cost"/>
      <sheetName val="Cost Erosion"/>
      <sheetName val="TPCM Input"/>
      <sheetName val="Admin"/>
      <sheetName val="Admin Instructions"/>
      <sheetName val="Listings"/>
      <sheetName val="Revision History"/>
      <sheetName val="Basic Inputs"/>
    </sheetNames>
    <sheetDataSet>
      <sheetData sheetId="0" refreshError="1"/>
      <sheetData sheetId="1" refreshError="1"/>
      <sheetData sheetId="2" refreshError="1">
        <row r="11">
          <cell r="C1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USD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city Data"/>
      <sheetName val="MenuSheet"/>
      <sheetName val="Update notes"/>
      <sheetName val="SLA Scope"/>
      <sheetName val="BOQ Input"/>
      <sheetName val="Financial Input"/>
      <sheetName val="Tools &amp; Non Salary Input"/>
      <sheetName val="Organisational Input"/>
      <sheetName val="Input"/>
      <sheetName val="SP Input"/>
      <sheetName val="NPO Input"/>
      <sheetName val="Transition Cost Input"/>
      <sheetName val="Network Director Office Result"/>
      <sheetName val="SNA Result"/>
      <sheetName val="NPO Result"/>
      <sheetName val="NBP Result"/>
      <sheetName val="SP Result"/>
      <sheetName val="Organisation Chart Result"/>
      <sheetName val="Calculations"/>
      <sheetName val="Manpower Summary"/>
      <sheetName val="Workforce allocation"/>
      <sheetName val="Total cost per year Result"/>
      <sheetName val="NFM Result"/>
      <sheetName val="Establish"/>
      <sheetName val="Transf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5">
          <cell r="H155">
            <v>6</v>
          </cell>
          <cell r="M155">
            <v>34</v>
          </cell>
          <cell r="AV155">
            <v>12</v>
          </cell>
          <cell r="BA155">
            <v>12</v>
          </cell>
          <cell r="BF155">
            <v>12</v>
          </cell>
          <cell r="BK155">
            <v>12</v>
          </cell>
          <cell r="BP155">
            <v>12</v>
          </cell>
          <cell r="BU155">
            <v>12</v>
          </cell>
        </row>
        <row r="156">
          <cell r="H156">
            <v>0</v>
          </cell>
          <cell r="M156">
            <v>0</v>
          </cell>
          <cell r="R156">
            <v>0</v>
          </cell>
          <cell r="W156">
            <v>0</v>
          </cell>
          <cell r="AB156">
            <v>0</v>
          </cell>
          <cell r="AG156">
            <v>0</v>
          </cell>
          <cell r="AL156">
            <v>0</v>
          </cell>
          <cell r="AQ156">
            <v>0</v>
          </cell>
          <cell r="AV156">
            <v>0</v>
          </cell>
          <cell r="BA156">
            <v>0</v>
          </cell>
          <cell r="BF156">
            <v>0</v>
          </cell>
          <cell r="BK156">
            <v>0</v>
          </cell>
          <cell r="BP156">
            <v>0</v>
          </cell>
          <cell r="BU156">
            <v>0</v>
          </cell>
          <cell r="BZ156">
            <v>0</v>
          </cell>
          <cell r="CE156">
            <v>0</v>
          </cell>
          <cell r="CJ156">
            <v>0</v>
          </cell>
          <cell r="CO156">
            <v>0</v>
          </cell>
          <cell r="CT156">
            <v>0</v>
          </cell>
          <cell r="CY156">
            <v>0</v>
          </cell>
        </row>
        <row r="166">
          <cell r="R166">
            <v>8</v>
          </cell>
          <cell r="W166">
            <v>12</v>
          </cell>
          <cell r="AB166">
            <v>12</v>
          </cell>
          <cell r="AG166">
            <v>12</v>
          </cell>
          <cell r="AL166">
            <v>12</v>
          </cell>
          <cell r="AQ166">
            <v>12</v>
          </cell>
          <cell r="BZ166">
            <v>12</v>
          </cell>
          <cell r="CE166">
            <v>12</v>
          </cell>
          <cell r="CJ166">
            <v>12</v>
          </cell>
          <cell r="CO166">
            <v>12</v>
          </cell>
          <cell r="CT166">
            <v>34</v>
          </cell>
          <cell r="CY166">
            <v>12</v>
          </cell>
        </row>
      </sheetData>
      <sheetData sheetId="9">
        <row r="31">
          <cell r="H31">
            <v>1</v>
          </cell>
          <cell r="M31">
            <v>1</v>
          </cell>
          <cell r="R31">
            <v>1</v>
          </cell>
          <cell r="W31">
            <v>1</v>
          </cell>
          <cell r="AB31">
            <v>1</v>
          </cell>
          <cell r="AG31">
            <v>1</v>
          </cell>
          <cell r="AL31">
            <v>1</v>
          </cell>
          <cell r="AQ31">
            <v>1</v>
          </cell>
          <cell r="AV31">
            <v>1</v>
          </cell>
          <cell r="BA31">
            <v>1</v>
          </cell>
          <cell r="BF31">
            <v>1</v>
          </cell>
          <cell r="BK31">
            <v>1</v>
          </cell>
          <cell r="BP31">
            <v>1</v>
          </cell>
          <cell r="BU31">
            <v>1</v>
          </cell>
          <cell r="BZ31">
            <v>1</v>
          </cell>
          <cell r="CE31">
            <v>1</v>
          </cell>
          <cell r="CJ31">
            <v>1</v>
          </cell>
          <cell r="CO31">
            <v>1</v>
          </cell>
          <cell r="CT31">
            <v>1</v>
          </cell>
          <cell r="CY3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-PAGER"/>
      <sheetName val="BUSINESS CASE"/>
      <sheetName val="PRICE BOOK"/>
      <sheetName val="INPUT ASSUMPTIONS"/>
      <sheetName val="FLPC"/>
      <sheetName val="FTE HEADCOUNT"/>
      <sheetName val="LABOUR INPUTS"/>
      <sheetName val="LABOUR COSTS"/>
      <sheetName val="3PP FORECAST"/>
      <sheetName val="ADMIN &amp; OVERHEAD INPUTS"/>
      <sheetName val="ADMIN &amp; OVERHEAD COSTS"/>
      <sheetName val="INVESTMENTS"/>
      <sheetName val="WORKING CAPITAL - CASH NEEDS"/>
      <sheetName val="TRANSITION 2"/>
      <sheetName val="TRANSFORMATION 2"/>
      <sheetName val="ROCE DU PONT"/>
      <sheetName val="CONTRACT"/>
      <sheetName val="FINANCING PLAN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Establish</v>
          </cell>
        </row>
        <row r="8">
          <cell r="B8" t="str">
            <v>Front Office</v>
          </cell>
        </row>
        <row r="9">
          <cell r="B9" t="str">
            <v>Back Office</v>
          </cell>
        </row>
        <row r="10">
          <cell r="B10" t="str">
            <v>OSS</v>
          </cell>
        </row>
        <row r="11">
          <cell r="B11" t="str">
            <v>Optimisation</v>
          </cell>
        </row>
        <row r="12">
          <cell r="B12" t="str">
            <v>Field Services</v>
          </cell>
        </row>
        <row r="13">
          <cell r="B13" t="str">
            <v>Transfer</v>
          </cell>
        </row>
        <row r="14">
          <cell r="B14" t="str">
            <v>Drive Testing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BoQ"/>
      <sheetName val="Headcount"/>
      <sheetName val="Salary"/>
      <sheetName val="Training"/>
      <sheetName val="Travel"/>
      <sheetName val="Comms"/>
      <sheetName val="ISIT"/>
      <sheetName val="Allocations"/>
      <sheetName val="Tools"/>
      <sheetName val="Other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Forecasting Tools"/>
      <sheetName val="Telecoms"/>
      <sheetName val="Wireless"/>
      <sheetName val="Mexico eStrategies"/>
      <sheetName val="WBAssumptions"/>
      <sheetName val="WBFinal"/>
      <sheetName val="WBDeliverable"/>
      <sheetName val="TelecomIB"/>
      <sheetName val="DataIB"/>
      <sheetName val="AccessIB"/>
      <sheetName val="MobileIB"/>
      <sheetName val="Telecom Revenues"/>
      <sheetName val="GlobalOne"/>
      <sheetName val="Wireless Revenues"/>
      <sheetName val="Wireless EXHIBITS"/>
      <sheetName val="Consumer Revenues"/>
      <sheetName val="Business Revenues"/>
      <sheetName val="Accounts"/>
      <sheetName val="Internet"/>
      <sheetName val="Portals"/>
      <sheetName val="e-commerce"/>
      <sheetName val="CATV"/>
      <sheetName val="Telmex"/>
      <sheetName val="Iusacell "/>
      <sheetName val="MotorolaOpcos"/>
      <sheetName val="Pegaso"/>
      <sheetName val="Telcel"/>
      <sheetName val="GMPCSOpcos"/>
      <sheetName val="Alestra"/>
      <sheetName val="Avantel"/>
      <sheetName val="RSLCom"/>
      <sheetName val="Protel"/>
      <sheetName val="Marcatel"/>
      <sheetName val="NicheLD"/>
      <sheetName val="Bestel"/>
      <sheetName val="CAPs"/>
      <sheetName val="Miditel"/>
      <sheetName val="Unefon"/>
      <sheetName val="Maxcom"/>
      <sheetName val="AXTEL"/>
      <sheetName val="Datacoms Operators"/>
      <sheetName val="Paging Opcos"/>
      <sheetName val="Tariffs"/>
      <sheetName val="ISP Tariffs"/>
      <sheetName val="Suppliers"/>
      <sheetName val="Exhibits"/>
      <sheetName val="Telecomm"/>
      <sheetName val="Invest"/>
      <sheetName val="Regional"/>
      <sheetName val="Regional2"/>
      <sheetName val="MEX97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Mexico Wireless Services</v>
          </cell>
        </row>
        <row r="58">
          <cell r="A58" t="str">
            <v xml:space="preserve">Equipment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I7" t="str">
            <v>Mexico: Estimated Vendor Market Share by Subscribers in Service, YE 1996</v>
          </cell>
          <cell r="Q7" t="str">
            <v>Mexico: Estimated Vendor Market Share by Subscribers in Service, YE 1997</v>
          </cell>
        </row>
        <row r="30">
          <cell r="I30" t="str">
            <v>Mexico: Estimated Cellular Infrastructure Market Share by Capacity Installed, YE1996</v>
          </cell>
          <cell r="S30" t="str">
            <v>Mexico: Estimated Cellular Infrastructure Market Share by Capacity Installed, YE1997</v>
          </cell>
        </row>
        <row r="53">
          <cell r="F53" t="str">
            <v>Mexico: Cellular and PCS subscribers by standard, 1994-2001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"/>
    </sheetNames>
    <sheetDataSet>
      <sheetData sheetId="0"/>
      <sheetData sheetId="1">
        <row r="2">
          <cell r="A2" t="str">
            <v>Common Platform</v>
          </cell>
          <cell r="B2" t="str">
            <v>AFRICA</v>
          </cell>
        </row>
        <row r="3">
          <cell r="A3" t="str">
            <v>Content Management</v>
          </cell>
          <cell r="B3" t="str">
            <v>AIRTEL</v>
          </cell>
        </row>
        <row r="4">
          <cell r="A4" t="str">
            <v>ISS</v>
          </cell>
          <cell r="B4" t="str">
            <v>APAC</v>
          </cell>
        </row>
        <row r="5">
          <cell r="A5" t="str">
            <v>MAV</v>
          </cell>
          <cell r="B5" t="str">
            <v>MENA</v>
          </cell>
        </row>
        <row r="6">
          <cell r="A6" t="str">
            <v>MBS</v>
          </cell>
          <cell r="B6" t="str">
            <v>ROW</v>
          </cell>
        </row>
        <row r="7">
          <cell r="A7" t="str">
            <v>MDS</v>
          </cell>
          <cell r="B7" t="str">
            <v>SAARC</v>
          </cell>
        </row>
        <row r="8">
          <cell r="A8" t="str">
            <v>MLS</v>
          </cell>
          <cell r="B8" t="str">
            <v>SEA</v>
          </cell>
        </row>
        <row r="9">
          <cell r="A9" t="str">
            <v>MMS</v>
          </cell>
          <cell r="B9" t="str">
            <v>INDIA</v>
          </cell>
        </row>
        <row r="10">
          <cell r="A10" t="str">
            <v>NPI</v>
          </cell>
        </row>
        <row r="11">
          <cell r="A11" t="str">
            <v>PVG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"/>
    </sheetNames>
    <sheetDataSet>
      <sheetData sheetId="0"/>
      <sheetData sheetId="1">
        <row r="2">
          <cell r="A2" t="str">
            <v>Common Platform</v>
          </cell>
          <cell r="B2" t="str">
            <v>AFRICA</v>
          </cell>
        </row>
        <row r="3">
          <cell r="A3" t="str">
            <v>Content Management</v>
          </cell>
          <cell r="B3" t="str">
            <v>AIRTEL</v>
          </cell>
        </row>
        <row r="4">
          <cell r="A4" t="str">
            <v>ISS</v>
          </cell>
          <cell r="B4" t="str">
            <v>APAC</v>
          </cell>
        </row>
        <row r="5">
          <cell r="A5" t="str">
            <v>MAV</v>
          </cell>
          <cell r="B5" t="str">
            <v>MENA</v>
          </cell>
        </row>
        <row r="6">
          <cell r="A6" t="str">
            <v>MBS</v>
          </cell>
          <cell r="B6" t="str">
            <v>ROW</v>
          </cell>
        </row>
        <row r="7">
          <cell r="A7" t="str">
            <v>MDS</v>
          </cell>
          <cell r="B7" t="str">
            <v>SAARC</v>
          </cell>
        </row>
        <row r="8">
          <cell r="A8" t="str">
            <v>MLS</v>
          </cell>
          <cell r="B8" t="str">
            <v>SEA</v>
          </cell>
        </row>
        <row r="9">
          <cell r="A9" t="str">
            <v>MMS</v>
          </cell>
          <cell r="B9" t="str">
            <v>INDIA</v>
          </cell>
        </row>
        <row r="10">
          <cell r="A10" t="str">
            <v>NPI</v>
          </cell>
        </row>
        <row r="11">
          <cell r="A11" t="str">
            <v>PVG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Assumption"/>
      <sheetName val="CoS"/>
      <sheetName val="Sales"/>
      <sheetName val="Headcount"/>
      <sheetName val="Salary"/>
      <sheetName val="Training"/>
      <sheetName val="Travel"/>
      <sheetName val="Comms"/>
      <sheetName val="ISIT"/>
      <sheetName val="Allocations"/>
      <sheetName val="Sub-contracting"/>
      <sheetName val="Tools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Navigation"/>
      <sheetName val="Licence"/>
      <sheetName val="Basics"/>
      <sheetName val="Overview"/>
      <sheetName val="Setup"/>
      <sheetName val="Country"/>
      <sheetName val="Pops"/>
      <sheetName val="Work Pops"/>
      <sheetName val="Past"/>
      <sheetName val="Main Forecast"/>
      <sheetName val="Total"/>
      <sheetName val="Segm1"/>
      <sheetName val="Segm2"/>
      <sheetName val="Segm3"/>
      <sheetName val="Segm4"/>
      <sheetName val="Curve"/>
      <sheetName val="Main Market"/>
      <sheetName val="Base"/>
      <sheetName val="Churn"/>
      <sheetName val="Share"/>
      <sheetName val="Customers"/>
      <sheetName val="Technology"/>
      <sheetName val="Prepaid"/>
      <sheetName val="Revenue"/>
      <sheetName val="Basis"/>
      <sheetName val="Activation"/>
      <sheetName val="Voice Tariff"/>
      <sheetName val="Voice Revenue"/>
      <sheetName val="SMS Revenue"/>
      <sheetName val="MMS"/>
      <sheetName val="MMS Revenue"/>
      <sheetName val="CSD"/>
      <sheetName val="CSD Revenue"/>
      <sheetName val="HSCSD"/>
      <sheetName val="HSCSD Revenue"/>
      <sheetName val="Packet Data"/>
      <sheetName val="Pack Data Revenue"/>
      <sheetName val="Roaming"/>
      <sheetName val="Data Roaming"/>
      <sheetName val="Other Services"/>
      <sheetName val="Discounts"/>
      <sheetName val="Other Revenue"/>
      <sheetName val="Visitors"/>
      <sheetName val="Interconnect"/>
      <sheetName val="3rd Party"/>
      <sheetName val="Telematics"/>
      <sheetName val="Wholesale"/>
      <sheetName val="Cost"/>
      <sheetName val="Acquisition"/>
      <sheetName val="Retention"/>
      <sheetName val="Interconnect Cost"/>
      <sheetName val="Roaming Cost"/>
      <sheetName val="Content Cost"/>
      <sheetName val="Voucher Cost"/>
      <sheetName val="Other Service Cost"/>
      <sheetName val="Other Costs"/>
      <sheetName val="Other Business"/>
      <sheetName val="Handsets"/>
      <sheetName val="Other 1"/>
      <sheetName val="Other 2"/>
      <sheetName val="Other 3"/>
      <sheetName val="Coverage"/>
      <sheetName val="Cities"/>
      <sheetName val="Geotypes"/>
      <sheetName val="User Defined"/>
      <sheetName val="Scenario Manager"/>
      <sheetName val="Summary"/>
      <sheetName val="Market &amp; Customers"/>
      <sheetName val="Revenue Summary"/>
      <sheetName val="Cost Summary"/>
      <sheetName val="Margin"/>
      <sheetName val="Unit Prices"/>
      <sheetName val="ARPU"/>
      <sheetName val="Traffic"/>
      <sheetName val="Printing"/>
      <sheetName val="Financial"/>
      <sheetName val="Engineering"/>
      <sheetName val="Open Iran Marketing Model"/>
      <sheetName val="Report Exhib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7">
          <cell r="H57">
            <v>220</v>
          </cell>
          <cell r="I57">
            <v>148</v>
          </cell>
        </row>
        <row r="66">
          <cell r="H66">
            <v>200</v>
          </cell>
          <cell r="I66">
            <v>68</v>
          </cell>
        </row>
        <row r="75">
          <cell r="H75">
            <v>200</v>
          </cell>
          <cell r="I75">
            <v>200</v>
          </cell>
        </row>
        <row r="84">
          <cell r="H84">
            <v>200</v>
          </cell>
          <cell r="I84">
            <v>200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8">
          <cell r="F18">
            <v>1422.63</v>
          </cell>
          <cell r="G18">
            <v>1342.7963999999999</v>
          </cell>
          <cell r="H18">
            <v>1250.4888000000001</v>
          </cell>
          <cell r="I18">
            <v>1154.4390000000001</v>
          </cell>
          <cell r="J18">
            <v>1060.884</v>
          </cell>
          <cell r="K18">
            <v>981.05040000000008</v>
          </cell>
          <cell r="L18">
            <v>926.16480000000013</v>
          </cell>
          <cell r="M18">
            <v>892.48500000000013</v>
          </cell>
          <cell r="N18">
            <v>872.52660000000014</v>
          </cell>
          <cell r="O18">
            <v>863.79480000000024</v>
          </cell>
          <cell r="P18">
            <v>861.30000000000018</v>
          </cell>
          <cell r="Q18">
            <v>861.30000000000018</v>
          </cell>
          <cell r="R18">
            <v>861.30000000000018</v>
          </cell>
        </row>
        <row r="19">
          <cell r="F19">
            <v>1422.63</v>
          </cell>
          <cell r="G19">
            <v>1342.7963999999999</v>
          </cell>
          <cell r="H19">
            <v>1250.4888000000001</v>
          </cell>
          <cell r="I19">
            <v>1154.4390000000001</v>
          </cell>
          <cell r="J19">
            <v>1060.884</v>
          </cell>
          <cell r="K19">
            <v>981.05040000000008</v>
          </cell>
          <cell r="L19">
            <v>926.16480000000013</v>
          </cell>
          <cell r="M19">
            <v>892.48500000000013</v>
          </cell>
          <cell r="N19">
            <v>872.52660000000014</v>
          </cell>
          <cell r="O19">
            <v>863.79480000000024</v>
          </cell>
          <cell r="P19">
            <v>861.30000000000018</v>
          </cell>
          <cell r="Q19">
            <v>861.30000000000018</v>
          </cell>
          <cell r="R19">
            <v>861.30000000000018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28" refreshError="1"/>
      <sheetData sheetId="29" refreshError="1">
        <row r="36">
          <cell r="F36">
            <v>594.705375</v>
          </cell>
          <cell r="G36">
            <v>567.09625499999993</v>
          </cell>
          <cell r="H36">
            <v>535.17320999999993</v>
          </cell>
          <cell r="I36">
            <v>501.95598749999994</v>
          </cell>
          <cell r="J36">
            <v>469.60154999999992</v>
          </cell>
          <cell r="K36">
            <v>441.9924299999999</v>
          </cell>
          <cell r="L36">
            <v>423.0111599999999</v>
          </cell>
          <cell r="M36">
            <v>411.36356249999989</v>
          </cell>
          <cell r="N36">
            <v>404.46128249999987</v>
          </cell>
          <cell r="O36">
            <v>401.44153499999987</v>
          </cell>
          <cell r="P36">
            <v>400.57874999999984</v>
          </cell>
          <cell r="Q36">
            <v>400.57874999999984</v>
          </cell>
          <cell r="R36">
            <v>400.57874999999984</v>
          </cell>
        </row>
        <row r="37">
          <cell r="F37">
            <v>594.705375</v>
          </cell>
          <cell r="G37">
            <v>567.09625499999993</v>
          </cell>
          <cell r="H37">
            <v>535.17320999999993</v>
          </cell>
          <cell r="I37">
            <v>501.95598749999994</v>
          </cell>
          <cell r="J37">
            <v>469.60154999999992</v>
          </cell>
          <cell r="K37">
            <v>441.9924299999999</v>
          </cell>
          <cell r="L37">
            <v>423.0111599999999</v>
          </cell>
          <cell r="M37">
            <v>411.36356249999989</v>
          </cell>
          <cell r="N37">
            <v>404.46128249999987</v>
          </cell>
          <cell r="O37">
            <v>401.44153499999987</v>
          </cell>
          <cell r="P37">
            <v>400.57874999999984</v>
          </cell>
          <cell r="Q37">
            <v>400.57874999999984</v>
          </cell>
          <cell r="R37">
            <v>400.57874999999984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</sheetData>
      <sheetData sheetId="30" refreshError="1"/>
      <sheetData sheetId="31" refreshError="1"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1">
          <cell r="F21">
            <v>35</v>
          </cell>
          <cell r="G21">
            <v>35</v>
          </cell>
          <cell r="H21">
            <v>35</v>
          </cell>
          <cell r="I21">
            <v>35</v>
          </cell>
          <cell r="J21">
            <v>35</v>
          </cell>
          <cell r="K21">
            <v>35</v>
          </cell>
          <cell r="L21">
            <v>35</v>
          </cell>
          <cell r="M21">
            <v>35</v>
          </cell>
          <cell r="N21">
            <v>35</v>
          </cell>
          <cell r="O21">
            <v>35</v>
          </cell>
          <cell r="P21">
            <v>35</v>
          </cell>
          <cell r="Q21">
            <v>35</v>
          </cell>
          <cell r="R21">
            <v>35</v>
          </cell>
        </row>
        <row r="22">
          <cell r="F22">
            <v>8.5</v>
          </cell>
          <cell r="G22">
            <v>8.5</v>
          </cell>
          <cell r="H22">
            <v>8.5</v>
          </cell>
          <cell r="I22">
            <v>8.5</v>
          </cell>
          <cell r="J22">
            <v>8.5</v>
          </cell>
          <cell r="K22">
            <v>8.5</v>
          </cell>
          <cell r="L22">
            <v>8.5</v>
          </cell>
          <cell r="M22">
            <v>8.5</v>
          </cell>
          <cell r="N22">
            <v>8.5</v>
          </cell>
          <cell r="O22">
            <v>8.5</v>
          </cell>
          <cell r="P22">
            <v>8.5</v>
          </cell>
          <cell r="Q22">
            <v>8.5</v>
          </cell>
          <cell r="R22">
            <v>8.5</v>
          </cell>
        </row>
        <row r="23">
          <cell r="F23">
            <v>3.4000000000000004</v>
          </cell>
          <cell r="G23">
            <v>3.4000000000000004</v>
          </cell>
          <cell r="H23">
            <v>3.4000000000000004</v>
          </cell>
          <cell r="I23">
            <v>3.4000000000000004</v>
          </cell>
          <cell r="J23">
            <v>3.4000000000000004</v>
          </cell>
          <cell r="K23">
            <v>3.4000000000000004</v>
          </cell>
          <cell r="L23">
            <v>3.4000000000000004</v>
          </cell>
          <cell r="M23">
            <v>3.4000000000000004</v>
          </cell>
          <cell r="N23">
            <v>3.4000000000000004</v>
          </cell>
          <cell r="O23">
            <v>3.4000000000000004</v>
          </cell>
          <cell r="P23">
            <v>3.4000000000000004</v>
          </cell>
          <cell r="Q23">
            <v>3.4000000000000004</v>
          </cell>
          <cell r="R23">
            <v>3.4000000000000004</v>
          </cell>
        </row>
        <row r="24">
          <cell r="F24">
            <v>20</v>
          </cell>
          <cell r="G24">
            <v>20</v>
          </cell>
          <cell r="H24">
            <v>20</v>
          </cell>
          <cell r="I24">
            <v>20</v>
          </cell>
          <cell r="J24">
            <v>20</v>
          </cell>
          <cell r="K24">
            <v>20</v>
          </cell>
          <cell r="L24">
            <v>20</v>
          </cell>
          <cell r="M24">
            <v>20</v>
          </cell>
          <cell r="N24">
            <v>20</v>
          </cell>
          <cell r="O24">
            <v>20</v>
          </cell>
          <cell r="P24">
            <v>20</v>
          </cell>
          <cell r="Q24">
            <v>20</v>
          </cell>
          <cell r="R24">
            <v>20</v>
          </cell>
        </row>
        <row r="25">
          <cell r="F25">
            <v>4.25</v>
          </cell>
          <cell r="G25">
            <v>4.25</v>
          </cell>
          <cell r="H25">
            <v>4.25</v>
          </cell>
          <cell r="I25">
            <v>4.25</v>
          </cell>
          <cell r="J25">
            <v>4.25</v>
          </cell>
          <cell r="K25">
            <v>4.25</v>
          </cell>
          <cell r="L25">
            <v>4.25</v>
          </cell>
          <cell r="M25">
            <v>4.25</v>
          </cell>
          <cell r="N25">
            <v>4.25</v>
          </cell>
          <cell r="O25">
            <v>4.25</v>
          </cell>
          <cell r="P25">
            <v>4.25</v>
          </cell>
          <cell r="Q25">
            <v>4.25</v>
          </cell>
          <cell r="R25">
            <v>4.25</v>
          </cell>
        </row>
        <row r="26">
          <cell r="F26">
            <v>2.5499999999999998</v>
          </cell>
          <cell r="G26">
            <v>2.5499999999999998</v>
          </cell>
          <cell r="H26">
            <v>2.5499999999999998</v>
          </cell>
          <cell r="I26">
            <v>2.5499999999999998</v>
          </cell>
          <cell r="J26">
            <v>2.5499999999999998</v>
          </cell>
          <cell r="K26">
            <v>2.5499999999999998</v>
          </cell>
          <cell r="L26">
            <v>2.5499999999999998</v>
          </cell>
          <cell r="M26">
            <v>2.5499999999999998</v>
          </cell>
          <cell r="N26">
            <v>2.5499999999999998</v>
          </cell>
          <cell r="O26">
            <v>2.5499999999999998</v>
          </cell>
          <cell r="P26">
            <v>2.5499999999999998</v>
          </cell>
          <cell r="Q26">
            <v>2.5499999999999998</v>
          </cell>
          <cell r="R26">
            <v>2.5499999999999998</v>
          </cell>
        </row>
        <row r="27">
          <cell r="F27">
            <v>5.9499999999999993</v>
          </cell>
          <cell r="G27">
            <v>5.9499999999999993</v>
          </cell>
          <cell r="H27">
            <v>5.9499999999999993</v>
          </cell>
          <cell r="I27">
            <v>5.9499999999999993</v>
          </cell>
          <cell r="J27">
            <v>5.9499999999999993</v>
          </cell>
          <cell r="K27">
            <v>5.9499999999999993</v>
          </cell>
          <cell r="L27">
            <v>5.9499999999999993</v>
          </cell>
          <cell r="M27">
            <v>5.9499999999999993</v>
          </cell>
          <cell r="N27">
            <v>5.9499999999999993</v>
          </cell>
          <cell r="O27">
            <v>5.9499999999999993</v>
          </cell>
          <cell r="P27">
            <v>5.9499999999999993</v>
          </cell>
          <cell r="Q27">
            <v>5.9499999999999993</v>
          </cell>
          <cell r="R27">
            <v>5.9499999999999993</v>
          </cell>
        </row>
        <row r="239">
          <cell r="F239">
            <v>10</v>
          </cell>
          <cell r="G239">
            <v>22.800000000000011</v>
          </cell>
          <cell r="H239">
            <v>37.599999999999994</v>
          </cell>
          <cell r="I239">
            <v>53</v>
          </cell>
          <cell r="J239">
            <v>68</v>
          </cell>
          <cell r="K239">
            <v>80.8</v>
          </cell>
          <cell r="L239">
            <v>89.6</v>
          </cell>
          <cell r="M239">
            <v>95</v>
          </cell>
          <cell r="N239">
            <v>98.2</v>
          </cell>
          <cell r="O239">
            <v>99.6</v>
          </cell>
          <cell r="P239">
            <v>100</v>
          </cell>
          <cell r="Q239">
            <v>100</v>
          </cell>
          <cell r="R239">
            <v>100</v>
          </cell>
        </row>
        <row r="240">
          <cell r="F240">
            <v>9.0909090909090917</v>
          </cell>
          <cell r="G240">
            <v>18.181818181818183</v>
          </cell>
          <cell r="H240">
            <v>27.272727272727273</v>
          </cell>
          <cell r="I240">
            <v>36.363636363636367</v>
          </cell>
          <cell r="J240">
            <v>45.45454545454546</v>
          </cell>
          <cell r="K240">
            <v>54.545454545454554</v>
          </cell>
          <cell r="L240">
            <v>63.636363636363647</v>
          </cell>
          <cell r="M240">
            <v>72.727272727272734</v>
          </cell>
          <cell r="N240">
            <v>81.818181818181827</v>
          </cell>
          <cell r="O240">
            <v>90.909090909090921</v>
          </cell>
          <cell r="P240">
            <v>100.00000000000001</v>
          </cell>
          <cell r="Q240">
            <v>100.00000000000001</v>
          </cell>
          <cell r="R240">
            <v>100.00000000000001</v>
          </cell>
        </row>
        <row r="241">
          <cell r="F241">
            <v>22.049999999999997</v>
          </cell>
          <cell r="G241">
            <v>41.037500000000001</v>
          </cell>
          <cell r="H241">
            <v>57.575000000000003</v>
          </cell>
          <cell r="I241">
            <v>70.559999999999988</v>
          </cell>
          <cell r="J241">
            <v>80.849999999999994</v>
          </cell>
          <cell r="K241">
            <v>88.812499999999986</v>
          </cell>
          <cell r="L241">
            <v>93.957499999999982</v>
          </cell>
          <cell r="M241">
            <v>96.999999999999986</v>
          </cell>
          <cell r="N241">
            <v>98.777777777777757</v>
          </cell>
          <cell r="O241">
            <v>99.777777777777757</v>
          </cell>
          <cell r="P241">
            <v>99.999999999999972</v>
          </cell>
          <cell r="Q241">
            <v>99.999999999999972</v>
          </cell>
          <cell r="R241">
            <v>99.999999999999972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82">
          <cell r="M82">
            <v>200</v>
          </cell>
        </row>
        <row r="90">
          <cell r="M90">
            <v>200</v>
          </cell>
        </row>
        <row r="98">
          <cell r="M98">
            <v>200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61">
          <cell r="E61">
            <v>81917.850973946683</v>
          </cell>
          <cell r="F61">
            <v>2112632.3778246208</v>
          </cell>
          <cell r="G61">
            <v>4514345.3449067445</v>
          </cell>
          <cell r="H61">
            <v>6068431.5297351815</v>
          </cell>
          <cell r="I61">
            <v>7422624.2069751229</v>
          </cell>
          <cell r="J61">
            <v>8453830.0000965893</v>
          </cell>
          <cell r="K61">
            <v>9221382.9872097429</v>
          </cell>
          <cell r="L61">
            <v>9914959.3463848848</v>
          </cell>
          <cell r="M61">
            <v>10604548.424795829</v>
          </cell>
          <cell r="N61">
            <v>11285748.961042438</v>
          </cell>
          <cell r="O61">
            <v>11852677.315846272</v>
          </cell>
          <cell r="P61">
            <v>12389626.507733524</v>
          </cell>
          <cell r="Q61">
            <v>12912500.172503069</v>
          </cell>
          <cell r="R61">
            <v>13484441.920136832</v>
          </cell>
          <cell r="S61">
            <v>14027298.956186112</v>
          </cell>
        </row>
        <row r="68">
          <cell r="E68">
            <v>-15999.063960689695</v>
          </cell>
          <cell r="F68">
            <v>-337675.87751376192</v>
          </cell>
          <cell r="G68">
            <v>-786870.95203817007</v>
          </cell>
          <cell r="H68">
            <v>-1249190.7466831414</v>
          </cell>
          <cell r="I68">
            <v>-1732054.3285322865</v>
          </cell>
          <cell r="J68">
            <v>-2164918.7955855476</v>
          </cell>
          <cell r="K68">
            <v>-2516749.361341408</v>
          </cell>
          <cell r="L68">
            <v>-2867695.4358739192</v>
          </cell>
          <cell r="M68">
            <v>-3166588.281477232</v>
          </cell>
          <cell r="N68">
            <v>-3431778.6945230085</v>
          </cell>
          <cell r="O68">
            <v>-3649042.4351677848</v>
          </cell>
          <cell r="P68">
            <v>-3847016.0013584769</v>
          </cell>
          <cell r="Q68">
            <v>-4038832.2884753123</v>
          </cell>
          <cell r="R68">
            <v>-4242073.7541479366</v>
          </cell>
          <cell r="S68">
            <v>-4420775.070452881</v>
          </cell>
        </row>
        <row r="267">
          <cell r="D267">
            <v>1</v>
          </cell>
        </row>
        <row r="275">
          <cell r="E275">
            <v>80949.161947089393</v>
          </cell>
          <cell r="F275">
            <v>2100144.6724394895</v>
          </cell>
          <cell r="G275">
            <v>4490859.8366787285</v>
          </cell>
          <cell r="H275">
            <v>6041585.3794892477</v>
          </cell>
          <cell r="I275">
            <v>7396428.2365150666</v>
          </cell>
          <cell r="J275">
            <v>8431426.220307678</v>
          </cell>
          <cell r="K275">
            <v>9204084.2388432119</v>
          </cell>
          <cell r="L275">
            <v>9902488.8024971895</v>
          </cell>
          <cell r="M275">
            <v>10596089.139123144</v>
          </cell>
          <cell r="N275">
            <v>11280422.611629903</v>
          </cell>
          <cell r="O275">
            <v>11849716.912268741</v>
          </cell>
          <cell r="P275">
            <v>12388320.581195557</v>
          </cell>
          <cell r="Q275">
            <v>12912334.087859752</v>
          </cell>
          <cell r="R275">
            <v>13485040.479623023</v>
          </cell>
          <cell r="S275">
            <v>14028388.387661578</v>
          </cell>
        </row>
        <row r="276">
          <cell r="E276">
            <v>81343.780403797544</v>
          </cell>
          <cell r="F276">
            <v>2082756.1137168277</v>
          </cell>
          <cell r="G276">
            <v>4388587.2858901722</v>
          </cell>
          <cell r="H276">
            <v>5793618.8390042717</v>
          </cell>
          <cell r="I276">
            <v>7093051.6897104606</v>
          </cell>
          <cell r="J276">
            <v>8082234.6295316275</v>
          </cell>
          <cell r="K276">
            <v>8815411.0255876891</v>
          </cell>
          <cell r="L276">
            <v>9480111.7267087176</v>
          </cell>
          <cell r="M276">
            <v>10143013.414634885</v>
          </cell>
          <cell r="N276">
            <v>10799417.554135649</v>
          </cell>
          <cell r="O276">
            <v>11341493.630407317</v>
          </cell>
          <cell r="P276">
            <v>11853797.742294144</v>
          </cell>
          <cell r="Q276">
            <v>12353420.322976058</v>
          </cell>
          <cell r="R276">
            <v>12907087.149398366</v>
          </cell>
          <cell r="S276">
            <v>13431597.090249613</v>
          </cell>
        </row>
        <row r="277">
          <cell r="E277">
            <v>78636.918386103338</v>
          </cell>
          <cell r="F277">
            <v>1997298.4786685489</v>
          </cell>
          <cell r="G277">
            <v>4283433.5704621486</v>
          </cell>
          <cell r="H277">
            <v>5818258.0454011941</v>
          </cell>
          <cell r="I277">
            <v>7221998.3229764327</v>
          </cell>
          <cell r="J277">
            <v>8338518.4012828153</v>
          </cell>
          <cell r="K277">
            <v>9196490.8377774432</v>
          </cell>
          <cell r="L277">
            <v>9966688.4270680379</v>
          </cell>
          <cell r="M277">
            <v>10712358.75472936</v>
          </cell>
          <cell r="N277">
            <v>11431327.221721046</v>
          </cell>
          <cell r="O277">
            <v>12032254.747495696</v>
          </cell>
          <cell r="P277">
            <v>12591724.10084397</v>
          </cell>
          <cell r="Q277">
            <v>13126675.938901946</v>
          </cell>
          <cell r="R277">
            <v>13691690.247076459</v>
          </cell>
          <cell r="S277">
            <v>14226903.96546608</v>
          </cell>
        </row>
        <row r="278">
          <cell r="E278">
            <v>80949.161947089393</v>
          </cell>
          <cell r="F278">
            <v>2100144.6724394895</v>
          </cell>
          <cell r="G278">
            <v>4490859.8366787285</v>
          </cell>
          <cell r="H278">
            <v>6041585.3794892477</v>
          </cell>
          <cell r="I278">
            <v>7396428.2365150666</v>
          </cell>
          <cell r="J278">
            <v>8431426.220307678</v>
          </cell>
          <cell r="K278">
            <v>9204084.2388432119</v>
          </cell>
          <cell r="L278">
            <v>9902488.8024971895</v>
          </cell>
          <cell r="M278">
            <v>10596089.139123144</v>
          </cell>
          <cell r="N278">
            <v>11280422.611629903</v>
          </cell>
          <cell r="O278">
            <v>11849716.912268741</v>
          </cell>
          <cell r="P278">
            <v>12388320.581195557</v>
          </cell>
          <cell r="Q278">
            <v>12912334.087859752</v>
          </cell>
          <cell r="R278">
            <v>13485040.479623023</v>
          </cell>
          <cell r="S278">
            <v>14028388.387661578</v>
          </cell>
        </row>
        <row r="279">
          <cell r="E279">
            <v>76877.158683823596</v>
          </cell>
          <cell r="F279">
            <v>2021090.4778642466</v>
          </cell>
          <cell r="G279">
            <v>4295164.8085100288</v>
          </cell>
          <cell r="H279">
            <v>5733497.7752541853</v>
          </cell>
          <cell r="I279">
            <v>6958191.0755567737</v>
          </cell>
          <cell r="J279">
            <v>7871202.6627105465</v>
          </cell>
          <cell r="K279">
            <v>8547638.282177439</v>
          </cell>
          <cell r="L279">
            <v>9165946.5051666014</v>
          </cell>
          <cell r="M279">
            <v>9793672.5563507173</v>
          </cell>
          <cell r="N279">
            <v>10430143.14172589</v>
          </cell>
          <cell r="O279">
            <v>10956895.089166971</v>
          </cell>
          <cell r="P279">
            <v>11463206.196917426</v>
          </cell>
          <cell r="Q279">
            <v>11960108.788053492</v>
          </cell>
          <cell r="R279">
            <v>12502320.092077738</v>
          </cell>
          <cell r="S279">
            <v>13016966.320618303</v>
          </cell>
        </row>
        <row r="283">
          <cell r="E283">
            <v>-15571.341480197538</v>
          </cell>
          <cell r="F283">
            <v>-333927.53537885722</v>
          </cell>
          <cell r="G283">
            <v>-780910.79275297304</v>
          </cell>
          <cell r="H283">
            <v>-1242552.3238894865</v>
          </cell>
          <cell r="I283">
            <v>-1725622.9337795784</v>
          </cell>
          <cell r="J283">
            <v>-2159360.7945421347</v>
          </cell>
          <cell r="K283">
            <v>-2512496.1698796866</v>
          </cell>
          <cell r="L283">
            <v>-2864765.7647682242</v>
          </cell>
          <cell r="M283">
            <v>-3164805.3631045767</v>
          </cell>
          <cell r="N283">
            <v>-3430850.7654781654</v>
          </cell>
          <cell r="O283">
            <v>-3648686.2568795132</v>
          </cell>
          <cell r="P283">
            <v>-3847012.1050718781</v>
          </cell>
          <cell r="Q283">
            <v>-4039049.476562249</v>
          </cell>
          <cell r="R283">
            <v>-4242419.2856901139</v>
          </cell>
          <cell r="S283">
            <v>-4421188.3904880807</v>
          </cell>
        </row>
        <row r="284">
          <cell r="E284">
            <v>-16056.725052366724</v>
          </cell>
          <cell r="F284">
            <v>-343048.52144890273</v>
          </cell>
          <cell r="G284">
            <v>-814711.01387144788</v>
          </cell>
          <cell r="H284">
            <v>-1318625.2720263188</v>
          </cell>
          <cell r="I284">
            <v>-1829249.4386166655</v>
          </cell>
          <cell r="J284">
            <v>-2288883.3450821494</v>
          </cell>
          <cell r="K284">
            <v>-2668292.5894243936</v>
          </cell>
          <cell r="L284">
            <v>-3058517.4279537825</v>
          </cell>
          <cell r="M284">
            <v>-3390515.3708731057</v>
          </cell>
          <cell r="N284">
            <v>-3686427.8627166878</v>
          </cell>
          <cell r="O284">
            <v>-3928665.6397277</v>
          </cell>
          <cell r="P284">
            <v>-4150991.9932557316</v>
          </cell>
          <cell r="Q284">
            <v>-4368138.8271676851</v>
          </cell>
          <cell r="R284">
            <v>-4599719.9782233611</v>
          </cell>
          <cell r="S284">
            <v>-4797595.7930616541</v>
          </cell>
        </row>
        <row r="285">
          <cell r="E285">
            <v>-15685.14948609519</v>
          </cell>
          <cell r="F285">
            <v>-337995.82252714969</v>
          </cell>
          <cell r="G285">
            <v>-802156.70688206214</v>
          </cell>
          <cell r="H285">
            <v>-1288203.4861447136</v>
          </cell>
          <cell r="I285">
            <v>-1802381.5413411346</v>
          </cell>
          <cell r="J285">
            <v>-2266637.74452205</v>
          </cell>
          <cell r="K285">
            <v>-2657131.4429278756</v>
          </cell>
          <cell r="L285">
            <v>-3034974.4857121548</v>
          </cell>
          <cell r="M285">
            <v>-3360031.3062327588</v>
          </cell>
          <cell r="N285">
            <v>-3649576.4293378093</v>
          </cell>
          <cell r="O285">
            <v>-3891229.8040827834</v>
          </cell>
          <cell r="P285">
            <v>-4111761.0835992303</v>
          </cell>
          <cell r="Q285">
            <v>-4324593.6662516128</v>
          </cell>
          <cell r="R285">
            <v>-4546354.7507087309</v>
          </cell>
          <cell r="S285">
            <v>-4747359.820363245</v>
          </cell>
        </row>
        <row r="286">
          <cell r="E286">
            <v>-15571.341480197538</v>
          </cell>
          <cell r="F286">
            <v>-333927.53537885717</v>
          </cell>
          <cell r="G286">
            <v>-780910.79275297304</v>
          </cell>
          <cell r="H286">
            <v>-1242552.3238894865</v>
          </cell>
          <cell r="I286">
            <v>-1725622.9337795784</v>
          </cell>
          <cell r="J286">
            <v>-2159360.7945421347</v>
          </cell>
          <cell r="K286">
            <v>-2512496.1698796866</v>
          </cell>
          <cell r="L286">
            <v>-2864765.7647682242</v>
          </cell>
          <cell r="M286">
            <v>-3164805.3631045767</v>
          </cell>
          <cell r="N286">
            <v>-3430850.7654781654</v>
          </cell>
          <cell r="O286">
            <v>-3648686.2568795132</v>
          </cell>
          <cell r="P286">
            <v>-3847012.1050718781</v>
          </cell>
          <cell r="Q286">
            <v>-4039049.476562249</v>
          </cell>
          <cell r="R286">
            <v>-4242419.2856901139</v>
          </cell>
          <cell r="S286">
            <v>-4421188.3904880807</v>
          </cell>
        </row>
        <row r="287">
          <cell r="E287">
            <v>-14634.301066679211</v>
          </cell>
          <cell r="F287">
            <v>-297612.94666873943</v>
          </cell>
          <cell r="G287">
            <v>-681570.01164647983</v>
          </cell>
          <cell r="H287">
            <v>-1074313.8267256571</v>
          </cell>
          <cell r="I287">
            <v>-1487151.569805139</v>
          </cell>
          <cell r="J287">
            <v>-1861697.5422778772</v>
          </cell>
          <cell r="K287">
            <v>-2173533.7140182108</v>
          </cell>
          <cell r="L287">
            <v>-2489429.4396968973</v>
          </cell>
          <cell r="M287">
            <v>-2758601.1375514944</v>
          </cell>
          <cell r="N287">
            <v>-2997131.9978047758</v>
          </cell>
          <cell r="O287">
            <v>-3192074.6239632582</v>
          </cell>
          <cell r="P287">
            <v>-3368853.8166566235</v>
          </cell>
          <cell r="Q287">
            <v>-3540839.0502418261</v>
          </cell>
          <cell r="R287">
            <v>-3722929.8023595349</v>
          </cell>
          <cell r="S287">
            <v>-3881140.0462952922</v>
          </cell>
        </row>
        <row r="291">
          <cell r="E291">
            <v>11538.883424458001</v>
          </cell>
          <cell r="F291">
            <v>15074.18774662037</v>
          </cell>
          <cell r="G291">
            <v>18067.577176373561</v>
          </cell>
          <cell r="H291">
            <v>20963.424513143927</v>
          </cell>
          <cell r="I291">
            <v>24290.099277651974</v>
          </cell>
          <cell r="J291">
            <v>27694.057050702406</v>
          </cell>
          <cell r="K291">
            <v>30670.587709068928</v>
          </cell>
          <cell r="L291">
            <v>32575.879815732533</v>
          </cell>
          <cell r="M291">
            <v>34391.17850407229</v>
          </cell>
          <cell r="N291">
            <v>36194.049057229684</v>
          </cell>
          <cell r="O291">
            <v>37906.099636038023</v>
          </cell>
          <cell r="P291">
            <v>38896.89742885482</v>
          </cell>
          <cell r="Q291">
            <v>40544.305740731739</v>
          </cell>
          <cell r="R291">
            <v>42199.424201496775</v>
          </cell>
          <cell r="S291">
            <v>43814.434425206193</v>
          </cell>
        </row>
        <row r="292">
          <cell r="E292">
            <v>-1979.8933313754114</v>
          </cell>
          <cell r="F292">
            <v>-2645.9631683369089</v>
          </cell>
          <cell r="G292">
            <v>-3290.3448134230975</v>
          </cell>
          <cell r="H292">
            <v>-3966.7278280532992</v>
          </cell>
          <cell r="I292">
            <v>-4731.8125721012329</v>
          </cell>
          <cell r="J292">
            <v>-5608.3870415627407</v>
          </cell>
          <cell r="K292">
            <v>-6355.2617566599411</v>
          </cell>
          <cell r="L292">
            <v>-7014.3006676412451</v>
          </cell>
          <cell r="M292">
            <v>-7496.0835505512732</v>
          </cell>
          <cell r="N292">
            <v>-7975.7235181663591</v>
          </cell>
          <cell r="O292">
            <v>-8363.0626200213956</v>
          </cell>
          <cell r="P292">
            <v>-8636.4735201495205</v>
          </cell>
          <cell r="Q292">
            <v>-8957.2812592205282</v>
          </cell>
          <cell r="R292">
            <v>-9266.6405638060169</v>
          </cell>
          <cell r="S292">
            <v>-9562.2593623058128</v>
          </cell>
        </row>
      </sheetData>
      <sheetData sheetId="67" refreshError="1"/>
      <sheetData sheetId="68" refreshError="1"/>
      <sheetData sheetId="69" refreshError="1">
        <row r="160">
          <cell r="E160">
            <v>81917.850973946683</v>
          </cell>
          <cell r="F160">
            <v>2112632.3778246203</v>
          </cell>
          <cell r="G160">
            <v>4514345.3449067445</v>
          </cell>
          <cell r="H160">
            <v>6068431.5297351805</v>
          </cell>
          <cell r="I160">
            <v>7422624.206975122</v>
          </cell>
          <cell r="J160">
            <v>8453830.0000965893</v>
          </cell>
          <cell r="K160">
            <v>9221382.9872097429</v>
          </cell>
          <cell r="L160">
            <v>9914959.3463848867</v>
          </cell>
          <cell r="M160">
            <v>10604548.424795829</v>
          </cell>
          <cell r="N160">
            <v>11285748.961042438</v>
          </cell>
          <cell r="O160">
            <v>11852677.315846272</v>
          </cell>
          <cell r="P160">
            <v>12389626.507733524</v>
          </cell>
          <cell r="Q160">
            <v>12912500.172503065</v>
          </cell>
          <cell r="R160">
            <v>13484441.920136832</v>
          </cell>
          <cell r="S160">
            <v>14027298.956186112</v>
          </cell>
        </row>
      </sheetData>
      <sheetData sheetId="70" refreshError="1">
        <row r="55">
          <cell r="E55">
            <v>-15999.063960689695</v>
          </cell>
          <cell r="F55">
            <v>-337675.87751376192</v>
          </cell>
          <cell r="G55">
            <v>-786870.95203817007</v>
          </cell>
          <cell r="H55">
            <v>-1249190.7466831414</v>
          </cell>
          <cell r="I55">
            <v>-1732054.3285322865</v>
          </cell>
          <cell r="J55">
            <v>-2164918.7955855476</v>
          </cell>
          <cell r="K55">
            <v>-2516749.361341408</v>
          </cell>
          <cell r="L55">
            <v>-2867695.4358739192</v>
          </cell>
          <cell r="M55">
            <v>-3166588.281477232</v>
          </cell>
          <cell r="N55">
            <v>-3431778.6945230085</v>
          </cell>
          <cell r="O55">
            <v>-3649042.4351677848</v>
          </cell>
          <cell r="P55">
            <v>-3847016.0013584769</v>
          </cell>
          <cell r="Q55">
            <v>-4038832.2884753123</v>
          </cell>
          <cell r="R55">
            <v>-4242073.7541479366</v>
          </cell>
          <cell r="S55">
            <v>-4420775.070452881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Parameters"/>
      <sheetName val="Cover"/>
      <sheetName val="Disclaimer"/>
      <sheetName val="L1-Price Summary"/>
      <sheetName val="L2-Summary-Normal"/>
      <sheetName val="L3-NE5000E"/>
      <sheetName val="L3-NE80E"/>
      <sheetName val="L3-NE40E"/>
      <sheetName val="L3-NE40E-X16"/>
      <sheetName val="L3-NE40E-X8"/>
      <sheetName val="L3-NE40E-X3"/>
      <sheetName val="L3-NE40-8"/>
      <sheetName val="L3-NE40-4"/>
      <sheetName val="L3-NE40-2"/>
      <sheetName val="L3-CX600-X16"/>
      <sheetName val="L3-CX600-X8"/>
      <sheetName val="L3-CX600-X3"/>
      <sheetName val="L3-S9300"/>
      <sheetName val="L3-S5300"/>
      <sheetName val="L3-S3300"/>
      <sheetName val="L3-S2300"/>
      <sheetName val="L3-AR 4945"/>
      <sheetName val="L3-AR 2941"/>
      <sheetName val="L3-AR 2921"/>
      <sheetName val="L3-AR 2901"/>
      <sheetName val="L3-AR 1961"/>
      <sheetName val="L3-AR 191X"/>
      <sheetName val="L3-Eudemon 8080E"/>
      <sheetName val="L3-Eudemon 1000E"/>
      <sheetName val="L3-Eudemon 200E-C&amp;F"/>
      <sheetName val="L3-Eudemon 200E-B"/>
      <sheetName val="L3-SIG 9810"/>
      <sheetName val="L3-N2000 DMS(V500R003)"/>
    </sheetNames>
    <sheetDataSet>
      <sheetData sheetId="0"/>
      <sheetData sheetId="1">
        <row r="81">
          <cell r="B81">
            <v>1</v>
          </cell>
        </row>
        <row r="83">
          <cell r="B83">
            <v>1</v>
          </cell>
        </row>
        <row r="95">
          <cell r="B95">
            <v>2</v>
          </cell>
        </row>
        <row r="98">
          <cell r="B9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DataTemplate"/>
      <sheetName val="Customize"/>
      <sheetName val="Input"/>
      <sheetName val="MTool"/>
      <sheetName val="Area and population data"/>
      <sheetName val="Phases"/>
      <sheetName val="Results"/>
      <sheetName val="Traffic"/>
      <sheetName val="Coverage"/>
      <sheetName val="Site"/>
      <sheetName val="Propagation"/>
      <sheetName val="Mpole"/>
      <sheetName val="CE"/>
      <sheetName val="Advanced"/>
      <sheetName val="Link Budgets"/>
      <sheetName val="Balance"/>
      <sheetName val="RN Results"/>
      <sheetName val="Rev. History"/>
      <sheetName val="Phase Template"/>
      <sheetName val="Tools"/>
      <sheetName val="Defaults"/>
      <sheetName val="DL Noise Integral"/>
      <sheetName val="LNF"/>
      <sheetName val="CE Tool"/>
      <sheetName val="DL CCH Power Tool"/>
      <sheetName val="RN GLobals"/>
      <sheetName val="Transfer to Tnpt"/>
      <sheetName val="Public"/>
    </sheetNames>
    <sheetDataSet>
      <sheetData sheetId="0" refreshError="1"/>
      <sheetData sheetId="1">
        <row r="8">
          <cell r="D8" t="str">
            <v>Speech 12.2</v>
          </cell>
        </row>
        <row r="9">
          <cell r="D9" t="str">
            <v>Speech Serv 2</v>
          </cell>
        </row>
        <row r="10">
          <cell r="D10" t="str">
            <v>CS 64</v>
          </cell>
        </row>
        <row r="11">
          <cell r="D11" t="str">
            <v>CS 57.6</v>
          </cell>
        </row>
        <row r="12">
          <cell r="D12" t="str">
            <v>CS Service 3</v>
          </cell>
        </row>
        <row r="13">
          <cell r="D13" t="str">
            <v>CS Service 4</v>
          </cell>
        </row>
        <row r="14">
          <cell r="D14" t="str">
            <v>CS Service 5</v>
          </cell>
        </row>
        <row r="15">
          <cell r="D15" t="str">
            <v>PS 64/64</v>
          </cell>
        </row>
        <row r="16">
          <cell r="D16" t="str">
            <v>PS 64/128</v>
          </cell>
        </row>
        <row r="17">
          <cell r="D17" t="str">
            <v>PS 64/384</v>
          </cell>
        </row>
        <row r="18">
          <cell r="D18" t="str">
            <v>PS Service 4</v>
          </cell>
        </row>
        <row r="19">
          <cell r="D19" t="str">
            <v>PS Service 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Custom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Table of contents"/>
      <sheetName val="1.1 Deal characteristics"/>
      <sheetName val="Type of deal --&gt;"/>
      <sheetName val="Staff scenario --&gt;"/>
      <sheetName val="2.1 Staff scen &amp; central costs"/>
      <sheetName val="Bottom-up calculations --&gt;"/>
      <sheetName val=" 3.1 Project costs"/>
      <sheetName val="3.2 Workplace and infra"/>
      <sheetName val="3.3 BSS Applications"/>
      <sheetName val="3.4 MSDP"/>
      <sheetName val="3.5 WAN"/>
      <sheetName val="3.6 Voice"/>
      <sheetName val="Calculations 1"/>
      <sheetName val="3.7 Cost summary"/>
      <sheetName val="Support sheets --&gt;"/>
      <sheetName val="Price calculations"/>
      <sheetName val="Calculations"/>
      <sheetName val="Status"/>
      <sheetName val="Price sheet"/>
      <sheetName val="Suppor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2">
          <cell r="F122" t="b">
            <v>0</v>
          </cell>
          <cell r="G122" t="b">
            <v>0</v>
          </cell>
          <cell r="H122" t="b">
            <v>0</v>
          </cell>
          <cell r="I122" t="b">
            <v>0</v>
          </cell>
          <cell r="J122" t="b">
            <v>0</v>
          </cell>
          <cell r="K122" t="b">
            <v>0</v>
          </cell>
          <cell r="L122" t="b">
            <v>0</v>
          </cell>
          <cell r="M122" t="b">
            <v>0</v>
          </cell>
          <cell r="N122" t="b">
            <v>0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  <cell r="S122" t="b">
            <v>0</v>
          </cell>
          <cell r="T122" t="b">
            <v>0</v>
          </cell>
          <cell r="U122" t="b">
            <v>0</v>
          </cell>
          <cell r="V122" t="b">
            <v>0</v>
          </cell>
          <cell r="W122" t="b">
            <v>0</v>
          </cell>
          <cell r="X122" t="b">
            <v>0</v>
          </cell>
          <cell r="Y122" t="b">
            <v>0</v>
          </cell>
        </row>
        <row r="125">
          <cell r="F125" t="b">
            <v>0</v>
          </cell>
          <cell r="J125" t="b">
            <v>0</v>
          </cell>
          <cell r="N125" t="b">
            <v>0</v>
          </cell>
          <cell r="R125" t="b">
            <v>0</v>
          </cell>
          <cell r="V125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IT"/>
      <sheetName val="CoverPage"/>
      <sheetName val="LAUNCH"/>
      <sheetName val="BoM Report (PRF)"/>
      <sheetName val="BoM Report (Standard)"/>
      <sheetName val="BoM"/>
      <sheetName val="Dump"/>
      <sheetName val="App.Middleware"/>
      <sheetName val="LoadBalncer"/>
      <sheetName val="NMS"/>
      <sheetName val="Dialogic"/>
      <sheetName val="RAD-DXC"/>
      <sheetName val="HPOCMP"/>
      <sheetName val="JBOSS"/>
      <sheetName val="Stack"/>
      <sheetName val="ADAX"/>
      <sheetName val="i-netCrystal "/>
      <sheetName val="Y-Loop"/>
      <sheetName val="TFT KVM"/>
      <sheetName val="Cost Sheet"/>
      <sheetName val="Cost Sheet2"/>
      <sheetName val="PRF Report (For Customer PO)"/>
      <sheetName val="Customer PO Items"/>
      <sheetName val="Administrator"/>
      <sheetName val="Tool Revision History"/>
      <sheetName val="Dump2"/>
      <sheetName val="List"/>
    </sheetNames>
    <sheetDataSet>
      <sheetData sheetId="0"/>
      <sheetData sheetId="1"/>
      <sheetData sheetId="2"/>
      <sheetData sheetId="3"/>
      <sheetData sheetId="4"/>
      <sheetData sheetId="5">
        <row r="42">
          <cell r="D42" t="str">
            <v>CCPU Stack</v>
          </cell>
        </row>
        <row r="43">
          <cell r="D43" t="str">
            <v>3. CCPU Distributed SS7 Stack (MAP+CAP+ISUP) with 1 Variant</v>
          </cell>
        </row>
        <row r="47">
          <cell r="D47" t="str">
            <v>4 E1/T1 HDCIII plus 124 MTP2 links</v>
          </cell>
        </row>
      </sheetData>
      <sheetData sheetId="6"/>
      <sheetData sheetId="7">
        <row r="1">
          <cell r="A1" t="str">
            <v>-- SELECT OPTIONS --</v>
          </cell>
          <cell r="B1" t="str">
            <v>JBOSS</v>
          </cell>
          <cell r="C1" t="str">
            <v>IBM WebSphere Application Server</v>
          </cell>
          <cell r="F1" t="str">
            <v>-- SAN Switch OPTIONS --</v>
          </cell>
          <cell r="H1" t="str">
            <v>-- SELECT OPTIONS --</v>
          </cell>
        </row>
        <row r="2">
          <cell r="F2" t="str">
            <v>8/12c BladeSystem SAN Switch with 4nos of 5m Multi-mode OM3 LC/LC FC Cable / 2nos 8Gb Shortwave B-series FC SFP+ 1 Pack</v>
          </cell>
          <cell r="H2" t="str">
            <v>42U Rack / Dual PDU / 1U-Rackmountable Screen with other RACK accessories</v>
          </cell>
        </row>
        <row r="3">
          <cell r="F3" t="str">
            <v>Brocade BladeSystem 8/24 SAN Switch / 4nos of 5m Multi-mode OM3 LC/LC FC Cable / 2nos 8Gb Shortwave B-series FC SFP+ 1 Pack</v>
          </cell>
          <cell r="H3" t="str">
            <v>42U Rack / Dual PDU / with other RACK accessories</v>
          </cell>
        </row>
      </sheetData>
      <sheetData sheetId="8">
        <row r="1">
          <cell r="A1" t="str">
            <v>-- SELECT OPTIONS --</v>
          </cell>
          <cell r="B1" t="str">
            <v>RADWARE</v>
          </cell>
          <cell r="C1" t="str">
            <v>Cisco ACE</v>
          </cell>
          <cell r="D1" t="str">
            <v>F5 BIG IP</v>
          </cell>
          <cell r="H1" t="str">
            <v>-- SELECT OPTIONS --</v>
          </cell>
          <cell r="I1" t="str">
            <v>-- SELECT OPTIONS --</v>
          </cell>
        </row>
        <row r="2">
          <cell r="H2" t="str">
            <v>Not Required</v>
          </cell>
          <cell r="I2" t="str">
            <v>Red Hat</v>
          </cell>
          <cell r="J2" t="str">
            <v>-- SELECT OPTIONS --</v>
          </cell>
        </row>
        <row r="3">
          <cell r="H3" t="str">
            <v>Standard Support - Next Business Day (1 Year)</v>
          </cell>
          <cell r="I3" t="str">
            <v>Unix</v>
          </cell>
          <cell r="J3" t="str">
            <v>Not Required</v>
          </cell>
        </row>
        <row r="4">
          <cell r="H4" t="str">
            <v>Standard Support - Next Business Day (2 Year)</v>
          </cell>
          <cell r="J4" t="str">
            <v>Red Hat Standard (up to 2 sockets) 1 year</v>
          </cell>
        </row>
        <row r="5">
          <cell r="H5" t="str">
            <v>Standard Support - Next Business Day (3 Year)</v>
          </cell>
          <cell r="J5" t="str">
            <v>Red Hat Standard (up to 2 sockets) 3 year</v>
          </cell>
        </row>
        <row r="6">
          <cell r="H6" t="str">
            <v>Premium Support - 24X7 (1 Year)</v>
          </cell>
          <cell r="J6" t="str">
            <v>Red Hat Advanced Platform, Standard (unlimited sockets) 1 year include cluster suite</v>
          </cell>
        </row>
        <row r="7">
          <cell r="H7" t="str">
            <v>Premium Support - 24X7 (2 Year)</v>
          </cell>
          <cell r="J7" t="str">
            <v>Red Hat Advanced Platform, Standard (unlimited sockets) 3 year include cluster suite</v>
          </cell>
        </row>
        <row r="8">
          <cell r="H8" t="str">
            <v>Premium Support - 24X7 (3 Year)</v>
          </cell>
          <cell r="J8" t="str">
            <v>Red Hat Cluster Suite 1 Year</v>
          </cell>
        </row>
        <row r="9">
          <cell r="J9" t="str">
            <v>Red Hat Cluster Suite 3 Year</v>
          </cell>
        </row>
      </sheetData>
      <sheetData sheetId="9">
        <row r="2">
          <cell r="C2" t="str">
            <v>-- SELECT OPTIONS --</v>
          </cell>
          <cell r="D2" t="str">
            <v>-- SELECT OPTIONS --</v>
          </cell>
        </row>
        <row r="3">
          <cell r="C3" t="str">
            <v>CG 6565/32-2L/8TE, Media Resource Board- Hardware only</v>
          </cell>
          <cell r="D3" t="str">
            <v>SS7 4.2 Software for TX 4000/20/4-Links/Full Stack</v>
          </cell>
        </row>
        <row r="4">
          <cell r="C4" t="str">
            <v>Natural Access Software for CG 6565/32-2L/8TE boards</v>
          </cell>
          <cell r="D4" t="str">
            <v>TX 4000/20/4-Links/Full Stack-Hw only</v>
          </cell>
        </row>
        <row r="5">
          <cell r="D5" t="str">
            <v>TX 4000/20/16-Links/Full Stack-Hw only</v>
          </cell>
        </row>
        <row r="6">
          <cell r="D6" t="str">
            <v>SS7 4.2 Software for TX 4000/20/32-Links/Full Stack</v>
          </cell>
        </row>
      </sheetData>
      <sheetData sheetId="10">
        <row r="1">
          <cell r="B1" t="str">
            <v>-- SELECT OPTIONS --</v>
          </cell>
          <cell r="D1" t="str">
            <v>-- SELECT OPTIONS --</v>
          </cell>
          <cell r="F1" t="str">
            <v>-- SELECT OPTIONS --</v>
          </cell>
          <cell r="H1" t="str">
            <v>-- SELECT OPTIONS --</v>
          </cell>
          <cell r="J1" t="str">
            <v>-- SELECT OPTIONS --</v>
          </cell>
          <cell r="L1" t="str">
            <v>-- SELECT OPTIONS --</v>
          </cell>
        </row>
        <row r="2">
          <cell r="B2" t="str">
            <v>Not Required</v>
          </cell>
          <cell r="D2" t="str">
            <v>Not Required</v>
          </cell>
          <cell r="F2" t="str">
            <v>Not Required</v>
          </cell>
          <cell r="H2" t="str">
            <v>Not Required</v>
          </cell>
          <cell r="J2" t="str">
            <v>Not Required</v>
          </cell>
          <cell r="L2" t="str">
            <v>Septal 64 Link with ISUP</v>
          </cell>
        </row>
        <row r="3">
          <cell r="B3" t="str">
            <v>1. SS7G31, AC powered, 4 SS7 links, 4 T1/E1 ports</v>
          </cell>
          <cell r="D3" t="str">
            <v>1. Signaling Interface Unit license for Signaling Server, 4 MTP links, 128 CICS (ISUP/BICC), SNMP</v>
          </cell>
          <cell r="F3" t="str">
            <v>INAP host protocol license</v>
          </cell>
          <cell r="H3" t="str">
            <v>Dual Span T1/E1 Difital Network Interafce board for Host Media Processing Software, onboard tone and echo cancellation, 5.6 RoHS compliant</v>
          </cell>
          <cell r="J3" t="str">
            <v>1 Unit of 3G-324M for HMP 3.1LIN</v>
          </cell>
          <cell r="L3" t="str">
            <v>Septel 4link with ISUP stack</v>
          </cell>
        </row>
        <row r="4">
          <cell r="B4" t="str">
            <v>2. SS7G31, AC powered, 64 SS7 links, 4 T1/E1 ports</v>
          </cell>
          <cell r="D4" t="str">
            <v>2. Signaling Interface Unit license for Signaling Server, 16 MTP links, 4096 CICS (ISUP/BICC), SCCP, SNMP</v>
          </cell>
          <cell r="F4" t="str">
            <v>IS41 host protocol license</v>
          </cell>
          <cell r="H4" t="str">
            <v>Dual Span T1/E1 Digital Network Interface board for Host Media Processing Software, onboard echo cancellation, 6/6 RoHS compliant, full size PCI Express</v>
          </cell>
          <cell r="J4" t="str">
            <v>1 Unit of AMR-NB Coder for HMP 3.1LIN</v>
          </cell>
        </row>
        <row r="5">
          <cell r="B5" t="str">
            <v xml:space="preserve">3. SS7G32, AC powered, 4 SS7 links, 4 T1/E1 ports </v>
          </cell>
          <cell r="D5" t="str">
            <v>3. Signaling Interface Unit license for Signaling Server, 64 MTP links, 65535 CICS (ISUP/BICC), SCCP, SNMP</v>
          </cell>
          <cell r="F5" t="str">
            <v>ISUP host protocol license</v>
          </cell>
          <cell r="H5" t="str">
            <v>Octal Span T1/E1 Digital Network Interface board for Host Media Processing Software, onboard echo cancellation, 6/6 RoHS compliant</v>
          </cell>
          <cell r="J5" t="str">
            <v>1 Unit of Basic RTP Streaming for HMP 3.1LIN</v>
          </cell>
        </row>
        <row r="6">
          <cell r="B6" t="str">
            <v xml:space="preserve">4. SS7G32, AC powered, 8 SS7 links, 8 T1/E1 ports </v>
          </cell>
          <cell r="D6" t="str">
            <v>4. Signaling Interface Unit license for Signaling Server, 192 MTP links, 65535 CICS (ISUP/BICC), SCCP, SNMP</v>
          </cell>
          <cell r="F6" t="str">
            <v>M2PA host protocol license</v>
          </cell>
          <cell r="H6" t="str">
            <v>Quad Span T1/E1 Difital Network Interafce board for Host Media Processing Software 5/6 RoHS compliant</v>
          </cell>
          <cell r="J6" t="str">
            <v>1 Unit of Conferencing for HMP 3.1LIN</v>
          </cell>
        </row>
        <row r="7">
          <cell r="B7" t="str">
            <v xml:space="preserve">5. SS7G32, AC powered, 12 SS7 links, 12 T1/E1 ports </v>
          </cell>
          <cell r="D7" t="str">
            <v>5. Signaling Gateway license for Signaling Server, 16 MTP links, 16 M3UA/ M2PA  link eq/assoc, SNMP</v>
          </cell>
          <cell r="F7" t="str">
            <v>MAP host protocol license</v>
          </cell>
          <cell r="H7" t="str">
            <v>Quad Span T1/E1 Digital Network Interface board for Host Media Processing Software, onboard echo cancellation, 6/6 RoHS compliant, full size PCI Express</v>
          </cell>
          <cell r="J7" t="str">
            <v>1 Unit of Fax Termination  for HMP 3.1LIN</v>
          </cell>
        </row>
        <row r="8">
          <cell r="B8" t="str">
            <v xml:space="preserve">6. SS7G32, AC powered, 64 SS7 links, 4 T1/E1 ports </v>
          </cell>
          <cell r="D8" t="str">
            <v>6. Signaling Gateway license for Signaling Server, 64 MTP links, 64 M3UA/ M2PA  link eq/assoc, SNMP</v>
          </cell>
          <cell r="F8" t="str">
            <v>MTP3 host protocol license</v>
          </cell>
          <cell r="H8" t="str">
            <v>Single Span T1/E1 Digital Network Interafce board for Host Media Processing Software 5/6 RoHS compliant</v>
          </cell>
          <cell r="J8" t="str">
            <v>1 Unit of G.711, G.726 Coder for HMP 3.1LIN</v>
          </cell>
        </row>
        <row r="9">
          <cell r="B9" t="str">
            <v xml:space="preserve">7. SS7G32, AC powered, 128 SS7 links, 8 T1/E1 ports </v>
          </cell>
          <cell r="D9" t="str">
            <v>7. Signaling Gateway license for Signaling Server, 192 MTP links, 256 M3UA/M2PA  link eq/assoc, SNMP</v>
          </cell>
          <cell r="F9" t="str">
            <v>SCCP Connection Oriented host protocol license</v>
          </cell>
          <cell r="H9" t="str">
            <v>Single Span T1/E1 Digital Network Interface board for Host Media Processing Software, onboard echo cancellation, 6/6 RoHS compliant, full size PCI Express</v>
          </cell>
          <cell r="J9" t="str">
            <v>1 Unit of G.729, G.723 Coder for HMP 3.1LIN</v>
          </cell>
        </row>
        <row r="10">
          <cell r="B10" t="str">
            <v xml:space="preserve">8. SS7G32, AC powered, 192 SS7 links, 12 T1/E1 ports </v>
          </cell>
          <cell r="D10" t="str">
            <v>8. M3UA Protocal Lic, 64 link associaction</v>
          </cell>
          <cell r="F10" t="str">
            <v>SCCP Connectionless host protocol license</v>
          </cell>
          <cell r="J10" t="str">
            <v>1 Unit of IP Call Control for HMP 3.1LIN</v>
          </cell>
        </row>
        <row r="11">
          <cell r="B11" t="str">
            <v xml:space="preserve">9. ss7G32, AC powered, 0SS7 links, 0 12 T1/E1 ports </v>
          </cell>
          <cell r="D11" t="str">
            <v xml:space="preserve">9. M3UA Protocal lic, 256 link association </v>
          </cell>
          <cell r="F11" t="str">
            <v>TCAP host protocol license</v>
          </cell>
          <cell r="J11" t="str">
            <v>1 Unit of Multimedia for HMP 3.1LIN</v>
          </cell>
        </row>
        <row r="12">
          <cell r="F12" t="str">
            <v>TUP host protocol license</v>
          </cell>
          <cell r="J12" t="str">
            <v>1 Unit of Native Play/Record for HMP 3.1LIN</v>
          </cell>
        </row>
        <row r="13">
          <cell r="J13" t="str">
            <v>1 Unit of Speech Processing for HMP 3.1LIN</v>
          </cell>
        </row>
        <row r="14">
          <cell r="J14" t="str">
            <v>1 Unit of Voice for HMP 3.1LIN</v>
          </cell>
        </row>
      </sheetData>
      <sheetData sheetId="11">
        <row r="1">
          <cell r="D1" t="str">
            <v>-- SELECT OPTIONS --</v>
          </cell>
          <cell r="F1" t="str">
            <v>-- SELECT OPTIONS --</v>
          </cell>
          <cell r="H1" t="str">
            <v>-- SELECT OPTIONS --</v>
          </cell>
        </row>
        <row r="2">
          <cell r="D2" t="str">
            <v xml:space="preserve">DXC-30-3/UTP/48
RAD make 3U Digital Cross Connect with 15 slots, Single DC Power Supply and Single Control Logic, 230V DC / 120W                                                       </v>
          </cell>
          <cell r="F2" t="str">
            <v xml:space="preserve">DXC-M/8E1/B
8 port E1 Module, balanced with LTU support                                             </v>
          </cell>
          <cell r="H2" t="str">
            <v xml:space="preserve">CBL-D8E1-RJ45/X                                                                    
Two DB25M Connectors to 8 RJ45 Connectors Cable for DXC-M/8E1 Module (15 Mtrs. Length) </v>
          </cell>
        </row>
        <row r="3">
          <cell r="H3" t="str">
            <v xml:space="preserve">CBL-D8E1-RJ45/X                                                                    
Two DB25M Connectors to 8 RJ45 Connectors Cable for DXC-M/8E1 Module (5 Mtrs. Length) </v>
          </cell>
        </row>
      </sheetData>
      <sheetData sheetId="12">
        <row r="1">
          <cell r="E1" t="str">
            <v>-- SELECT OPTIONS --</v>
          </cell>
        </row>
        <row r="2">
          <cell r="A2" t="str">
            <v>-- SELECT OPTIONS --</v>
          </cell>
          <cell r="E2" t="str">
            <v>HP OpenCall TMC 8P E1/T1 PCIe Board</v>
          </cell>
        </row>
        <row r="3">
          <cell r="A3" t="str">
            <v>ENTRY LEVEL BOARD</v>
          </cell>
        </row>
        <row r="4">
          <cell r="A4" t="str">
            <v>HIGH PERFORMANCE BOARD</v>
          </cell>
        </row>
      </sheetData>
      <sheetData sheetId="13"/>
      <sheetData sheetId="14">
        <row r="1">
          <cell r="E1" t="str">
            <v>-- SELECT OPTIONS --</v>
          </cell>
        </row>
        <row r="2">
          <cell r="A2" t="str">
            <v>-- SELECT OPTIONS --</v>
          </cell>
          <cell r="E2" t="str">
            <v xml:space="preserve">Diameter Base + Ro, Rf, Sh Interfaces API in java for Linux REHL </v>
          </cell>
        </row>
        <row r="3">
          <cell r="A3" t="str">
            <v>CCPU Stack</v>
          </cell>
        </row>
        <row r="4">
          <cell r="A4" t="str">
            <v>Aricent Stack</v>
          </cell>
        </row>
      </sheetData>
      <sheetData sheetId="15">
        <row r="1">
          <cell r="D1" t="str">
            <v>-- SELECT OPTIONS --</v>
          </cell>
        </row>
        <row r="2">
          <cell r="D2" t="str">
            <v>4 E1/T1 HDCIII plus 124 MTP2 links</v>
          </cell>
        </row>
        <row r="3">
          <cell r="D3" t="str">
            <v>4 E1/T1 HDCIII plus 124 MTP2 links (LPe)</v>
          </cell>
        </row>
        <row r="4">
          <cell r="D4" t="str">
            <v>4 E1/T1 HDCIII plus 1HSL 92LSL MTP2 links</v>
          </cell>
        </row>
        <row r="5">
          <cell r="D5" t="str">
            <v>4 E1/T1 HDCIII plus 2HSL 64LSL MTP2 links</v>
          </cell>
        </row>
        <row r="6">
          <cell r="D6" t="str">
            <v>4 E1/T1 HDCIII plus 3HSL 32LSL MTP2 links</v>
          </cell>
        </row>
        <row r="7">
          <cell r="D7" t="str">
            <v>4 E1/T1 HDCIII plus 4HSL MTP2 links</v>
          </cell>
        </row>
        <row r="8">
          <cell r="D8" t="str">
            <v>4 E1/T1 HDCIII plus 1HSL 92LSL MTP2 links (LPe)</v>
          </cell>
        </row>
        <row r="9">
          <cell r="D9" t="str">
            <v>4 E1/T1 HDCIII plus 2HSL 64LSL MTP2 links (LPe)</v>
          </cell>
        </row>
        <row r="10">
          <cell r="D10" t="str">
            <v>4 E1/T1 HDCIII plus 3HSL 32LSL MTP2 links (LPe)</v>
          </cell>
        </row>
        <row r="11">
          <cell r="D11" t="str">
            <v>4 E1/T1 HDCIII plus 4HSL MTP2 links (LPe)</v>
          </cell>
        </row>
      </sheetData>
      <sheetData sheetId="16">
        <row r="1">
          <cell r="D1" t="str">
            <v>-- SELECT OPTIONS --</v>
          </cell>
        </row>
        <row r="2">
          <cell r="D2" t="str">
            <v>i-net Crystal-Clear Plus, single server License with 1 Year Standard Support</v>
          </cell>
        </row>
        <row r="3">
          <cell r="D3" t="str">
            <v>i-net Crystal-Clear Plus, single server License with 2 Years Standard Support</v>
          </cell>
        </row>
        <row r="4">
          <cell r="D4" t="str">
            <v>i-net Crystal-Clear Plus, single server License with 3 Years Standard Support</v>
          </cell>
        </row>
      </sheetData>
      <sheetData sheetId="17">
        <row r="1">
          <cell r="D1" t="str">
            <v>-- SELECT OPTIONS --</v>
          </cell>
        </row>
        <row r="2">
          <cell r="D2" t="str">
            <v>LOOP Make Modular Digital Cross Connect with Double CPU, Double Power Supplyand SNMP:LOOP AM -3440/Rack/230 V AC</v>
          </cell>
        </row>
        <row r="3">
          <cell r="D3" t="str">
            <v>Quad E1  Interface Card Module for the Loop AM-3440</v>
          </cell>
        </row>
        <row r="4">
          <cell r="D4" t="str">
            <v>AC-DC Convertor</v>
          </cell>
        </row>
        <row r="5">
          <cell r="D5" t="str">
            <v>8 Port Amplifier</v>
          </cell>
        </row>
        <row r="6">
          <cell r="D6" t="str">
            <v>CAT 5 Cable Box, 100 RJ45 Connectors</v>
          </cell>
        </row>
        <row r="7">
          <cell r="D7" t="str">
            <v>Resistance Box</v>
          </cell>
        </row>
        <row r="8">
          <cell r="D8" t="str">
            <v>Balloon (Unbalanced Network)</v>
          </cell>
        </row>
      </sheetData>
      <sheetData sheetId="18">
        <row r="1">
          <cell r="D1" t="str">
            <v>-- SELECT OPTIONS --</v>
          </cell>
        </row>
        <row r="2">
          <cell r="D2" t="str">
            <v>The CL1000 is a KVM console module that serves as the front-end forstandard KVM switches. The CL1000 features an integrated 17" LCDpanel, full keyboard, and touchpad in a 1U, rack-mountable</v>
          </cell>
        </row>
        <row r="3">
          <cell r="D3" t="str">
            <v>8-Port Slideaway™17" LCD KVMP Switch &amp; its Switch is a control unit that allows access to multiple computers from a single PS/2 or USB KVM</v>
          </cell>
        </row>
      </sheetData>
      <sheetData sheetId="19"/>
      <sheetData sheetId="20"/>
      <sheetData sheetId="21"/>
      <sheetData sheetId="22">
        <row r="2">
          <cell r="AA2" t="str">
            <v>-- SELECT OPTIONS --</v>
          </cell>
        </row>
        <row r="3">
          <cell r="AA3" t="str">
            <v>Rack - 1</v>
          </cell>
        </row>
        <row r="4">
          <cell r="AA4" t="str">
            <v>Chassis - 2</v>
          </cell>
        </row>
        <row r="5">
          <cell r="AA5" t="str">
            <v>Intel Server Option -1  - 2</v>
          </cell>
        </row>
        <row r="6">
          <cell r="AA6" t="str">
            <v/>
          </cell>
        </row>
        <row r="7">
          <cell r="AA7" t="str">
            <v/>
          </cell>
        </row>
        <row r="8">
          <cell r="AA8" t="str">
            <v/>
          </cell>
        </row>
        <row r="9">
          <cell r="AA9" t="str">
            <v/>
          </cell>
        </row>
        <row r="10">
          <cell r="AA10" t="str">
            <v/>
          </cell>
        </row>
        <row r="11">
          <cell r="AA11" t="str">
            <v/>
          </cell>
        </row>
        <row r="12">
          <cell r="AA12" t="str">
            <v/>
          </cell>
        </row>
        <row r="13">
          <cell r="AA13" t="str">
            <v/>
          </cell>
        </row>
        <row r="14">
          <cell r="AA14" t="str">
            <v/>
          </cell>
        </row>
        <row r="15">
          <cell r="AA15" t="str">
            <v/>
          </cell>
        </row>
        <row r="16">
          <cell r="AA16" t="str">
            <v/>
          </cell>
        </row>
        <row r="17">
          <cell r="AA17" t="str">
            <v/>
          </cell>
        </row>
        <row r="18">
          <cell r="AA18" t="str">
            <v/>
          </cell>
        </row>
        <row r="19">
          <cell r="AA19" t="str">
            <v/>
          </cell>
        </row>
        <row r="20">
          <cell r="AA20" t="str">
            <v/>
          </cell>
        </row>
        <row r="21">
          <cell r="AA21" t="str">
            <v/>
          </cell>
        </row>
        <row r="22">
          <cell r="AA22" t="str">
            <v/>
          </cell>
        </row>
        <row r="23">
          <cell r="AA23" t="str">
            <v/>
          </cell>
        </row>
        <row r="24">
          <cell r="AA24" t="str">
            <v/>
          </cell>
        </row>
        <row r="25">
          <cell r="AA25" t="str">
            <v/>
          </cell>
        </row>
        <row r="26">
          <cell r="AA26" t="str">
            <v/>
          </cell>
        </row>
        <row r="27">
          <cell r="AA27" t="str">
            <v/>
          </cell>
        </row>
        <row r="28">
          <cell r="AA28" t="str">
            <v/>
          </cell>
        </row>
        <row r="29">
          <cell r="AA29" t="str">
            <v/>
          </cell>
        </row>
        <row r="30">
          <cell r="AA30" t="str">
            <v/>
          </cell>
        </row>
        <row r="31">
          <cell r="AA31" t="str">
            <v/>
          </cell>
        </row>
        <row r="32">
          <cell r="AA32" t="str">
            <v/>
          </cell>
        </row>
        <row r="33">
          <cell r="AA33" t="str">
            <v/>
          </cell>
        </row>
        <row r="34">
          <cell r="AA34" t="str">
            <v/>
          </cell>
        </row>
        <row r="35">
          <cell r="AA35" t="str">
            <v/>
          </cell>
        </row>
        <row r="36">
          <cell r="AA36" t="str">
            <v/>
          </cell>
        </row>
        <row r="37">
          <cell r="AA37" t="str">
            <v/>
          </cell>
        </row>
        <row r="38">
          <cell r="AA38" t="str">
            <v/>
          </cell>
        </row>
        <row r="39">
          <cell r="AA39" t="str">
            <v/>
          </cell>
        </row>
        <row r="40">
          <cell r="AA40" t="str">
            <v/>
          </cell>
        </row>
        <row r="41">
          <cell r="AA41" t="str">
            <v/>
          </cell>
        </row>
        <row r="42">
          <cell r="AA42" t="str">
            <v/>
          </cell>
        </row>
        <row r="43">
          <cell r="AA43" t="str">
            <v/>
          </cell>
        </row>
        <row r="44">
          <cell r="AA44" t="str">
            <v/>
          </cell>
        </row>
        <row r="45">
          <cell r="AA45" t="str">
            <v/>
          </cell>
        </row>
        <row r="46">
          <cell r="AA46" t="str">
            <v/>
          </cell>
        </row>
        <row r="47">
          <cell r="AA47" t="str">
            <v/>
          </cell>
        </row>
        <row r="48">
          <cell r="AA48" t="str">
            <v/>
          </cell>
        </row>
        <row r="49">
          <cell r="AA49" t="str">
            <v/>
          </cell>
        </row>
        <row r="50">
          <cell r="AA50" t="str">
            <v/>
          </cell>
        </row>
        <row r="51">
          <cell r="AA51" t="str">
            <v/>
          </cell>
        </row>
        <row r="52">
          <cell r="AA52" t="str">
            <v/>
          </cell>
        </row>
        <row r="53">
          <cell r="AA53" t="str">
            <v/>
          </cell>
        </row>
        <row r="54">
          <cell r="AA54" t="str">
            <v/>
          </cell>
        </row>
        <row r="55">
          <cell r="AA55" t="str">
            <v/>
          </cell>
        </row>
        <row r="56">
          <cell r="AA56" t="str">
            <v/>
          </cell>
        </row>
        <row r="57">
          <cell r="AA57" t="str">
            <v/>
          </cell>
        </row>
        <row r="58">
          <cell r="AA58" t="str">
            <v/>
          </cell>
        </row>
        <row r="59">
          <cell r="AA59" t="str">
            <v/>
          </cell>
        </row>
        <row r="60">
          <cell r="AA60" t="str">
            <v/>
          </cell>
        </row>
        <row r="61">
          <cell r="AA61" t="str">
            <v/>
          </cell>
        </row>
        <row r="62">
          <cell r="AA62" t="str">
            <v/>
          </cell>
        </row>
        <row r="63">
          <cell r="AA63" t="str">
            <v/>
          </cell>
        </row>
        <row r="64">
          <cell r="AA64" t="str">
            <v/>
          </cell>
        </row>
        <row r="65">
          <cell r="AA65" t="str">
            <v/>
          </cell>
        </row>
        <row r="66">
          <cell r="AA66" t="str">
            <v/>
          </cell>
        </row>
        <row r="67">
          <cell r="AA67" t="str">
            <v/>
          </cell>
        </row>
        <row r="68">
          <cell r="AA68" t="str">
            <v/>
          </cell>
        </row>
        <row r="69">
          <cell r="AA69" t="str">
            <v/>
          </cell>
        </row>
        <row r="70">
          <cell r="AA70" t="str">
            <v/>
          </cell>
        </row>
        <row r="71">
          <cell r="AA71" t="str">
            <v/>
          </cell>
        </row>
        <row r="72">
          <cell r="AA72" t="str">
            <v/>
          </cell>
        </row>
        <row r="73">
          <cell r="AA73" t="str">
            <v/>
          </cell>
        </row>
        <row r="74">
          <cell r="AA74" t="str">
            <v/>
          </cell>
        </row>
        <row r="75">
          <cell r="AA75" t="str">
            <v/>
          </cell>
        </row>
        <row r="76">
          <cell r="AA76" t="str">
            <v/>
          </cell>
        </row>
        <row r="77">
          <cell r="AA77" t="str">
            <v/>
          </cell>
        </row>
        <row r="78">
          <cell r="AA78" t="str">
            <v/>
          </cell>
        </row>
        <row r="79">
          <cell r="AA79" t="str">
            <v/>
          </cell>
        </row>
        <row r="80">
          <cell r="AA80" t="str">
            <v/>
          </cell>
        </row>
        <row r="81">
          <cell r="AA81" t="str">
            <v/>
          </cell>
        </row>
        <row r="82">
          <cell r="AA82" t="str">
            <v/>
          </cell>
        </row>
        <row r="83">
          <cell r="AA83" t="str">
            <v/>
          </cell>
        </row>
        <row r="84">
          <cell r="AA84" t="str">
            <v/>
          </cell>
        </row>
        <row r="85">
          <cell r="AA85" t="str">
            <v/>
          </cell>
        </row>
        <row r="86">
          <cell r="AA86" t="str">
            <v/>
          </cell>
        </row>
        <row r="87">
          <cell r="AA87" t="str">
            <v/>
          </cell>
        </row>
        <row r="88">
          <cell r="AA88" t="str">
            <v/>
          </cell>
        </row>
        <row r="89">
          <cell r="AA89" t="str">
            <v/>
          </cell>
        </row>
        <row r="90">
          <cell r="AA90" t="str">
            <v/>
          </cell>
        </row>
        <row r="91">
          <cell r="AA91" t="str">
            <v/>
          </cell>
        </row>
        <row r="92">
          <cell r="AA92" t="str">
            <v/>
          </cell>
        </row>
        <row r="93">
          <cell r="AA93" t="str">
            <v/>
          </cell>
        </row>
        <row r="94">
          <cell r="AA94" t="str">
            <v/>
          </cell>
        </row>
        <row r="95">
          <cell r="AA95" t="str">
            <v/>
          </cell>
        </row>
        <row r="96">
          <cell r="AA96" t="str">
            <v/>
          </cell>
        </row>
        <row r="97">
          <cell r="AA97" t="str">
            <v/>
          </cell>
        </row>
        <row r="98">
          <cell r="AA98" t="str">
            <v/>
          </cell>
        </row>
        <row r="99">
          <cell r="AA99" t="str">
            <v/>
          </cell>
        </row>
        <row r="100">
          <cell r="AA100" t="str">
            <v/>
          </cell>
        </row>
      </sheetData>
      <sheetData sheetId="23"/>
      <sheetData sheetId="24"/>
      <sheetData sheetId="25"/>
      <sheetData sheetId="26">
        <row r="2">
          <cell r="A2" t="str">
            <v>AFRICA</v>
          </cell>
        </row>
        <row r="3">
          <cell r="A3" t="str">
            <v>AIRTEL</v>
          </cell>
        </row>
        <row r="4">
          <cell r="A4" t="str">
            <v>EUROPE</v>
          </cell>
        </row>
        <row r="5">
          <cell r="A5" t="str">
            <v>MENA</v>
          </cell>
        </row>
        <row r="6">
          <cell r="A6" t="str">
            <v>ROW</v>
          </cell>
        </row>
        <row r="7">
          <cell r="A7" t="str">
            <v>SAARC</v>
          </cell>
        </row>
        <row r="8">
          <cell r="A8" t="str">
            <v>SEA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Table of contents"/>
      <sheetName val="Type of deal --&gt;"/>
      <sheetName val="1.1 Deal characteristics"/>
      <sheetName val="FTE Star "/>
      <sheetName val="Transition cost"/>
      <sheetName val="Staff scenario --&gt;"/>
      <sheetName val="2.1 Staff scen &amp; central costs"/>
      <sheetName val="Bottom-up calculations --&gt;"/>
      <sheetName val=" 3.1 Project costs"/>
      <sheetName val="3.2 Workplace and infra"/>
      <sheetName val="3.3 BSS Applications"/>
      <sheetName val="Calculations"/>
      <sheetName val="3.4 MSDP"/>
      <sheetName val="3.5 WAN"/>
      <sheetName val="3.6 Voice"/>
      <sheetName val="Calculations 1"/>
      <sheetName val="3.7 Cost summary"/>
      <sheetName val="Support sheets --&gt;"/>
      <sheetName val="Status"/>
      <sheetName val="Price sheet"/>
      <sheetName val="Support sheet"/>
    </sheetNames>
    <sheetDataSet>
      <sheetData sheetId="0" refreshError="1">
        <row r="1">
          <cell r="C1" t="str">
            <v>Introduction</v>
          </cell>
        </row>
        <row r="3">
          <cell r="B3" t="str">
            <v>Section 1: Contact details</v>
          </cell>
        </row>
        <row r="16">
          <cell r="B16" t="str">
            <v>Section 2: Scope</v>
          </cell>
        </row>
        <row r="87">
          <cell r="B87" t="str">
            <v>Scope of MS IT Calculation Tool</v>
          </cell>
        </row>
        <row r="129">
          <cell r="B129" t="str">
            <v>MSDP Cost Components</v>
          </cell>
        </row>
        <row r="165">
          <cell r="B165" t="str">
            <v>Section 3: How to use the tool</v>
          </cell>
        </row>
        <row r="212">
          <cell r="B212" t="str">
            <v>Section 4: Recommended workflow</v>
          </cell>
        </row>
      </sheetData>
      <sheetData sheetId="1"/>
      <sheetData sheetId="2"/>
      <sheetData sheetId="3" refreshError="1">
        <row r="1">
          <cell r="C1" t="str">
            <v>1.1  Define deal characteristics</v>
          </cell>
        </row>
        <row r="4">
          <cell r="B4" t="str">
            <v xml:space="preserve">Section 1: Scope of the deal </v>
          </cell>
        </row>
        <row r="8">
          <cell r="C8" t="str">
            <v>Zain</v>
          </cell>
        </row>
        <row r="9">
          <cell r="C9" t="str">
            <v>Nigeria</v>
          </cell>
        </row>
        <row r="10">
          <cell r="B10" t="str">
            <v>Field service</v>
          </cell>
          <cell r="C10" t="str">
            <v>Yes</v>
          </cell>
        </row>
        <row r="11">
          <cell r="B11" t="str">
            <v>Network operations</v>
          </cell>
          <cell r="C11" t="str">
            <v>Yes</v>
          </cell>
        </row>
        <row r="13">
          <cell r="C13">
            <v>5</v>
          </cell>
        </row>
        <row r="14">
          <cell r="C14">
            <v>11</v>
          </cell>
        </row>
        <row r="15">
          <cell r="C15">
            <v>49</v>
          </cell>
        </row>
        <row r="18">
          <cell r="B18" t="str">
            <v>Field ServiceFunctional roles</v>
          </cell>
          <cell r="I18" t="str">
            <v>Network OperationsFunctional roles</v>
          </cell>
        </row>
        <row r="20">
          <cell r="B20" t="str">
            <v>MS Operations Manager</v>
          </cell>
          <cell r="I20" t="str">
            <v>MS Operations Manager</v>
          </cell>
        </row>
        <row r="21">
          <cell r="B21" t="str">
            <v>MS Functional Assistance Manager</v>
          </cell>
          <cell r="I21" t="str">
            <v>Administrator</v>
          </cell>
        </row>
        <row r="22">
          <cell r="B22" t="str">
            <v>CS Service Delivery Manager</v>
          </cell>
          <cell r="I22" t="str">
            <v>MS CPM/Solution Architect</v>
          </cell>
        </row>
        <row r="23">
          <cell r="B23" t="str">
            <v>MS Operations Consultant</v>
          </cell>
          <cell r="I23" t="str">
            <v>MS Engineer</v>
          </cell>
        </row>
        <row r="24">
          <cell r="B24" t="str">
            <v>Administrator</v>
          </cell>
          <cell r="I24" t="str">
            <v>MS Technician</v>
          </cell>
        </row>
        <row r="25">
          <cell r="B25" t="str">
            <v>MS Engineer</v>
          </cell>
          <cell r="I25" t="str">
            <v>Functional Assistant Manager</v>
          </cell>
        </row>
        <row r="26">
          <cell r="B26" t="str">
            <v>MS Technician</v>
          </cell>
          <cell r="I26" t="str">
            <v>EDM</v>
          </cell>
        </row>
        <row r="27">
          <cell r="B27" t="str">
            <v>MS Field Technician</v>
          </cell>
          <cell r="I27" t="str">
            <v>Integration Engineer</v>
          </cell>
          <cell r="L27" t="str">
            <v>In scope</v>
          </cell>
          <cell r="M27" t="str">
            <v>Office staff</v>
          </cell>
          <cell r="N27" t="str">
            <v>Yes</v>
          </cell>
        </row>
        <row r="28">
          <cell r="B28" t="str">
            <v>HWS Material Planner</v>
          </cell>
          <cell r="I28" t="str">
            <v>Solution Architect</v>
          </cell>
          <cell r="L28" t="str">
            <v>In scope</v>
          </cell>
          <cell r="M28" t="str">
            <v>Office staff</v>
          </cell>
          <cell r="N28" t="str">
            <v>Yes</v>
          </cell>
        </row>
        <row r="29">
          <cell r="B29" t="str">
            <v>Miscellaneous</v>
          </cell>
          <cell r="D29" t="str">
            <v>Out of scope</v>
          </cell>
          <cell r="E29" t="str">
            <v>Office staff</v>
          </cell>
          <cell r="I29" t="str">
            <v>Miscellaneous</v>
          </cell>
          <cell r="L29" t="str">
            <v>Out of scope</v>
          </cell>
          <cell r="M29" t="str">
            <v>Office staff</v>
          </cell>
          <cell r="N29" t="str">
            <v>No</v>
          </cell>
        </row>
        <row r="30">
          <cell r="B30" t="str">
            <v>Miscellaneous</v>
          </cell>
          <cell r="D30" t="str">
            <v>Out of scope</v>
          </cell>
          <cell r="E30" t="str">
            <v>Office staff</v>
          </cell>
          <cell r="I30" t="str">
            <v>Miscellaneous</v>
          </cell>
          <cell r="L30" t="str">
            <v>Out of scope</v>
          </cell>
          <cell r="M30" t="str">
            <v>Office staff</v>
          </cell>
          <cell r="N30" t="str">
            <v>No</v>
          </cell>
        </row>
        <row r="31">
          <cell r="B31" t="str">
            <v>Miscellaneous</v>
          </cell>
          <cell r="D31" t="str">
            <v>Out of scope</v>
          </cell>
          <cell r="E31" t="str">
            <v>Office staff</v>
          </cell>
        </row>
        <row r="32">
          <cell r="B32" t="str">
            <v>Miscellaneous</v>
          </cell>
          <cell r="D32" t="str">
            <v>Out of scope</v>
          </cell>
          <cell r="E32" t="str">
            <v>Office staff</v>
          </cell>
        </row>
        <row r="37">
          <cell r="C37" t="str">
            <v>In progress.</v>
          </cell>
        </row>
        <row r="42">
          <cell r="B42" t="str">
            <v>Section 2: IT solution scenario</v>
          </cell>
        </row>
        <row r="46">
          <cell r="E46" t="str">
            <v>F1: As Is</v>
          </cell>
          <cell r="G46" t="str">
            <v>F4: Ericsson solut. MWPL</v>
          </cell>
        </row>
        <row r="50">
          <cell r="E50" t="str">
            <v>No</v>
          </cell>
          <cell r="G50" t="str">
            <v>No</v>
          </cell>
        </row>
        <row r="71">
          <cell r="E71" t="str">
            <v>O1: As Is</v>
          </cell>
          <cell r="G71" t="str">
            <v>O3: Ericsson solut. MWP</v>
          </cell>
        </row>
        <row r="75">
          <cell r="E75" t="str">
            <v>No</v>
          </cell>
          <cell r="G75" t="str">
            <v>No</v>
          </cell>
        </row>
        <row r="93">
          <cell r="C93" t="str">
            <v>In progress.</v>
          </cell>
        </row>
      </sheetData>
      <sheetData sheetId="4"/>
      <sheetData sheetId="5"/>
      <sheetData sheetId="6"/>
      <sheetData sheetId="7" refreshError="1">
        <row r="1">
          <cell r="C1" t="str">
            <v>2.1  Staff scen &amp; central costs</v>
          </cell>
        </row>
        <row r="4">
          <cell r="B4" t="str">
            <v>Section 1: Staff scenario and central costs</v>
          </cell>
        </row>
        <row r="7">
          <cell r="C7" t="str">
            <v>SAP(MUS &amp; CBS)</v>
          </cell>
        </row>
        <row r="19">
          <cell r="F19">
            <v>192</v>
          </cell>
          <cell r="G19">
            <v>177</v>
          </cell>
          <cell r="H19">
            <v>171</v>
          </cell>
          <cell r="I19">
            <v>171</v>
          </cell>
          <cell r="J19">
            <v>171</v>
          </cell>
        </row>
        <row r="20"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</row>
        <row r="21">
          <cell r="D21" t="str">
            <v>Services C</v>
          </cell>
          <cell r="F21">
            <v>46</v>
          </cell>
          <cell r="G21">
            <v>32</v>
          </cell>
          <cell r="H21">
            <v>27</v>
          </cell>
          <cell r="I21">
            <v>27</v>
          </cell>
          <cell r="J21">
            <v>22</v>
          </cell>
        </row>
        <row r="22">
          <cell r="D22" t="str">
            <v>Services C</v>
          </cell>
          <cell r="F22">
            <v>7</v>
          </cell>
          <cell r="G22">
            <v>5</v>
          </cell>
          <cell r="H22">
            <v>3</v>
          </cell>
          <cell r="I22">
            <v>3</v>
          </cell>
          <cell r="J22">
            <v>3</v>
          </cell>
        </row>
        <row r="23">
          <cell r="D23" t="str">
            <v>Services C</v>
          </cell>
          <cell r="F23">
            <v>55</v>
          </cell>
          <cell r="G23">
            <v>50.75</v>
          </cell>
          <cell r="H23">
            <v>32.75</v>
          </cell>
          <cell r="I23">
            <v>15.5</v>
          </cell>
          <cell r="J23">
            <v>9.5</v>
          </cell>
        </row>
        <row r="24">
          <cell r="D24" t="str">
            <v>Services C</v>
          </cell>
          <cell r="F24">
            <v>22.5</v>
          </cell>
          <cell r="G24">
            <v>13.5</v>
          </cell>
          <cell r="H24">
            <v>7.75</v>
          </cell>
          <cell r="I24">
            <v>3.25</v>
          </cell>
          <cell r="J24">
            <v>1.5</v>
          </cell>
        </row>
        <row r="29">
          <cell r="F29">
            <v>6</v>
          </cell>
          <cell r="G29">
            <v>5</v>
          </cell>
          <cell r="H29">
            <v>5</v>
          </cell>
          <cell r="I29">
            <v>5</v>
          </cell>
          <cell r="J29">
            <v>5</v>
          </cell>
        </row>
        <row r="32">
          <cell r="F32">
            <v>50.25</v>
          </cell>
          <cell r="G32">
            <v>25.25</v>
          </cell>
          <cell r="H32">
            <v>26</v>
          </cell>
          <cell r="I32">
            <v>26</v>
          </cell>
          <cell r="J32">
            <v>26</v>
          </cell>
        </row>
        <row r="33">
          <cell r="F33">
            <v>41</v>
          </cell>
          <cell r="G33">
            <v>8</v>
          </cell>
          <cell r="H33">
            <v>8</v>
          </cell>
          <cell r="I33">
            <v>8</v>
          </cell>
          <cell r="J33">
            <v>8</v>
          </cell>
        </row>
        <row r="36">
          <cell r="D36" t="str">
            <v>Services C</v>
          </cell>
          <cell r="F36">
            <v>32</v>
          </cell>
          <cell r="G36">
            <v>27</v>
          </cell>
          <cell r="H36">
            <v>27</v>
          </cell>
          <cell r="I36">
            <v>22</v>
          </cell>
          <cell r="J36">
            <v>22</v>
          </cell>
        </row>
        <row r="37">
          <cell r="D37" t="str">
            <v>Services C</v>
          </cell>
          <cell r="F37">
            <v>69.25</v>
          </cell>
          <cell r="G37">
            <v>43.5</v>
          </cell>
          <cell r="H37">
            <v>21.75</v>
          </cell>
          <cell r="I37">
            <v>14</v>
          </cell>
          <cell r="J37">
            <v>14</v>
          </cell>
        </row>
        <row r="46">
          <cell r="F46">
            <v>390.5</v>
          </cell>
          <cell r="G46">
            <v>285.75</v>
          </cell>
          <cell r="H46">
            <v>258.75</v>
          </cell>
          <cell r="I46">
            <v>246</v>
          </cell>
          <cell r="J46">
            <v>246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1">
          <cell r="F51">
            <v>0.875</v>
          </cell>
          <cell r="G51">
            <v>0.25</v>
          </cell>
        </row>
        <row r="57">
          <cell r="C57" t="str">
            <v>In progress.</v>
          </cell>
        </row>
        <row r="62">
          <cell r="B62" t="str">
            <v>Section 2: Market Unit IT OH cost and Insourced IT-staff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80">
          <cell r="E80">
            <v>0</v>
          </cell>
        </row>
        <row r="83">
          <cell r="C83" t="str">
            <v>In progress.</v>
          </cell>
        </row>
      </sheetData>
      <sheetData sheetId="8"/>
      <sheetData sheetId="9" refreshError="1">
        <row r="1">
          <cell r="B1" t="str">
            <v>3.1 Project costs</v>
          </cell>
        </row>
        <row r="4">
          <cell r="B4" t="str">
            <v>Section 1: Project cost calculation</v>
          </cell>
        </row>
        <row r="11">
          <cell r="C11" t="str">
            <v>BSS Applications</v>
          </cell>
          <cell r="D11" t="str">
            <v>N</v>
          </cell>
          <cell r="E11" t="str">
            <v>Transition</v>
          </cell>
          <cell r="I11">
            <v>0</v>
          </cell>
        </row>
        <row r="12">
          <cell r="C12" t="str">
            <v>BSS Applications</v>
          </cell>
          <cell r="D12" t="str">
            <v>N</v>
          </cell>
          <cell r="E12" t="str">
            <v>Transformation</v>
          </cell>
          <cell r="I12">
            <v>0</v>
          </cell>
        </row>
        <row r="13">
          <cell r="C13" t="str">
            <v>BSS Applications</v>
          </cell>
          <cell r="D13" t="str">
            <v>N</v>
          </cell>
          <cell r="E13" t="str">
            <v>Transformation</v>
          </cell>
          <cell r="I13">
            <v>0</v>
          </cell>
        </row>
        <row r="14">
          <cell r="C14" t="str">
            <v>BSS Applications</v>
          </cell>
          <cell r="D14" t="str">
            <v>N</v>
          </cell>
          <cell r="E14" t="str">
            <v>Transformation</v>
          </cell>
          <cell r="I14">
            <v>0</v>
          </cell>
        </row>
        <row r="15">
          <cell r="C15" t="str">
            <v>BSS Applications</v>
          </cell>
          <cell r="D15" t="str">
            <v>N</v>
          </cell>
          <cell r="E15" t="str">
            <v>Transformation</v>
          </cell>
          <cell r="I15">
            <v>0</v>
          </cell>
        </row>
        <row r="16">
          <cell r="C16" t="str">
            <v>BSS Applications</v>
          </cell>
          <cell r="D16" t="str">
            <v>N</v>
          </cell>
          <cell r="E16" t="str">
            <v>Transition</v>
          </cell>
          <cell r="I16">
            <v>0</v>
          </cell>
        </row>
        <row r="17">
          <cell r="C17" t="str">
            <v>BSS Applications</v>
          </cell>
          <cell r="D17" t="str">
            <v>N</v>
          </cell>
          <cell r="E17" t="str">
            <v>Transition</v>
          </cell>
          <cell r="I17">
            <v>0</v>
          </cell>
        </row>
        <row r="18">
          <cell r="C18" t="str">
            <v>Workplace and infra</v>
          </cell>
          <cell r="D18" t="str">
            <v>N</v>
          </cell>
          <cell r="E18" t="str">
            <v>Transformation</v>
          </cell>
          <cell r="I18">
            <v>0</v>
          </cell>
        </row>
        <row r="21">
          <cell r="C21" t="str">
            <v>Workplace and infra</v>
          </cell>
          <cell r="D21" t="str">
            <v>N</v>
          </cell>
          <cell r="E21" t="str">
            <v>Transition</v>
          </cell>
          <cell r="I21">
            <v>0</v>
          </cell>
        </row>
        <row r="37">
          <cell r="C37" t="str">
            <v>WAN</v>
          </cell>
          <cell r="D37" t="str">
            <v>N</v>
          </cell>
          <cell r="E37" t="str">
            <v>Transition</v>
          </cell>
          <cell r="I37">
            <v>0</v>
          </cell>
        </row>
        <row r="43">
          <cell r="C43" t="str">
            <v>Other</v>
          </cell>
          <cell r="D43" t="str">
            <v>N</v>
          </cell>
          <cell r="I43">
            <v>0</v>
          </cell>
        </row>
        <row r="54">
          <cell r="C54" t="str">
            <v>Not started.</v>
          </cell>
        </row>
        <row r="59">
          <cell r="B59" t="str">
            <v>Section 2: Project Management</v>
          </cell>
        </row>
        <row r="65">
          <cell r="C65">
            <v>960</v>
          </cell>
          <cell r="E65">
            <v>1920</v>
          </cell>
          <cell r="G65">
            <v>0</v>
          </cell>
        </row>
        <row r="67">
          <cell r="C67">
            <v>800</v>
          </cell>
          <cell r="E67">
            <v>800</v>
          </cell>
          <cell r="G67">
            <v>0</v>
          </cell>
        </row>
        <row r="72">
          <cell r="C72" t="str">
            <v>Not started.</v>
          </cell>
        </row>
        <row r="77">
          <cell r="B77" t="str">
            <v>Section 3: Cost summary</v>
          </cell>
        </row>
      </sheetData>
      <sheetData sheetId="10" refreshError="1">
        <row r="1">
          <cell r="C1" t="str">
            <v>3.2 Workplace and infrastructure</v>
          </cell>
        </row>
        <row r="3">
          <cell r="B3" t="str">
            <v>Section 1: Contracts</v>
          </cell>
        </row>
        <row r="8">
          <cell r="C8" t="str">
            <v>No</v>
          </cell>
        </row>
        <row r="14">
          <cell r="C14" t="str">
            <v>Completed.</v>
          </cell>
        </row>
        <row r="19">
          <cell r="B19" t="str">
            <v>Section 2: Bottom-up costs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64">
          <cell r="F64">
            <v>0</v>
          </cell>
          <cell r="G64">
            <v>330763.035272679</v>
          </cell>
          <cell r="H64">
            <v>0</v>
          </cell>
          <cell r="I64">
            <v>647366</v>
          </cell>
          <cell r="J64">
            <v>996137.54590091249</v>
          </cell>
        </row>
        <row r="71">
          <cell r="E71">
            <v>390.5</v>
          </cell>
          <cell r="I71">
            <v>285.75</v>
          </cell>
        </row>
        <row r="72">
          <cell r="E72">
            <v>390.5</v>
          </cell>
          <cell r="I72">
            <v>285.75</v>
          </cell>
        </row>
        <row r="77">
          <cell r="C77" t="str">
            <v>Completed.</v>
          </cell>
        </row>
        <row r="82">
          <cell r="B82" t="str">
            <v>Section 3: Assets</v>
          </cell>
        </row>
        <row r="86">
          <cell r="C86" t="str">
            <v>No procurement</v>
          </cell>
        </row>
        <row r="94">
          <cell r="C94" t="str">
            <v>Completed.</v>
          </cell>
        </row>
        <row r="99">
          <cell r="B99" t="str">
            <v>Section 4: Cost summary</v>
          </cell>
        </row>
        <row r="103">
          <cell r="C103">
            <v>272959.5</v>
          </cell>
          <cell r="E103">
            <v>2174005.8311735913</v>
          </cell>
        </row>
        <row r="106">
          <cell r="C106">
            <v>272959.5</v>
          </cell>
          <cell r="E106">
            <v>2174005.8311735913</v>
          </cell>
        </row>
      </sheetData>
      <sheetData sheetId="11" refreshError="1">
        <row r="1">
          <cell r="C1" t="str">
            <v>3.3 BSS Applications</v>
          </cell>
        </row>
        <row r="5">
          <cell r="B5" t="str">
            <v>Section 1: Contracts, licenses and assets</v>
          </cell>
        </row>
        <row r="10">
          <cell r="C10" t="str">
            <v>No</v>
          </cell>
        </row>
        <row r="11">
          <cell r="C11" t="str">
            <v>No</v>
          </cell>
        </row>
        <row r="18">
          <cell r="C18" t="str">
            <v>No</v>
          </cell>
        </row>
        <row r="24">
          <cell r="C24" t="str">
            <v>No procurement</v>
          </cell>
        </row>
        <row r="31">
          <cell r="C31" t="str">
            <v>Completed.</v>
          </cell>
        </row>
        <row r="36">
          <cell r="B36" t="str">
            <v>Section 2: Application hosting</v>
          </cell>
        </row>
        <row r="42">
          <cell r="G42">
            <v>50</v>
          </cell>
        </row>
        <row r="43">
          <cell r="G43">
            <v>50</v>
          </cell>
        </row>
        <row r="44">
          <cell r="G44">
            <v>50</v>
          </cell>
        </row>
        <row r="61">
          <cell r="C61" t="str">
            <v>Completed.</v>
          </cell>
        </row>
        <row r="66">
          <cell r="B66" t="str">
            <v>Section 3: Datacenter facilities and storage cost</v>
          </cell>
        </row>
        <row r="79">
          <cell r="C79">
            <v>0</v>
          </cell>
        </row>
        <row r="83">
          <cell r="C83" t="str">
            <v>Completed.</v>
          </cell>
        </row>
        <row r="87">
          <cell r="B87" t="str">
            <v>Section 4: Application Maintenance, Development and Support</v>
          </cell>
        </row>
        <row r="101">
          <cell r="C101" t="str">
            <v>Completed.</v>
          </cell>
        </row>
        <row r="105">
          <cell r="B105" t="str">
            <v>Section 5: Running cost summary</v>
          </cell>
        </row>
        <row r="110">
          <cell r="C110">
            <v>0</v>
          </cell>
          <cell r="E110">
            <v>0</v>
          </cell>
        </row>
        <row r="111">
          <cell r="C111">
            <v>0</v>
          </cell>
          <cell r="E111">
            <v>0</v>
          </cell>
        </row>
        <row r="112">
          <cell r="C112">
            <v>0</v>
          </cell>
          <cell r="E112">
            <v>0</v>
          </cell>
        </row>
        <row r="113">
          <cell r="C113">
            <v>0</v>
          </cell>
          <cell r="E113">
            <v>0</v>
          </cell>
        </row>
        <row r="116">
          <cell r="C116">
            <v>0</v>
          </cell>
          <cell r="E116">
            <v>0</v>
          </cell>
        </row>
      </sheetData>
      <sheetData sheetId="12" refreshError="1">
        <row r="149">
          <cell r="K149">
            <v>0</v>
          </cell>
          <cell r="Q149">
            <v>1598939.3159935798</v>
          </cell>
          <cell r="W149">
            <v>413416.53666146653</v>
          </cell>
          <cell r="AB149">
            <v>0</v>
          </cell>
        </row>
        <row r="150">
          <cell r="K150">
            <v>0</v>
          </cell>
          <cell r="Q150">
            <v>2174005.8311735909</v>
          </cell>
          <cell r="W150">
            <v>413416.53666146653</v>
          </cell>
          <cell r="AB150">
            <v>0</v>
          </cell>
        </row>
        <row r="151">
          <cell r="K151">
            <v>0</v>
          </cell>
          <cell r="Q151">
            <v>2174005.8311735909</v>
          </cell>
          <cell r="W151">
            <v>413416.53666146653</v>
          </cell>
          <cell r="AB151">
            <v>0</v>
          </cell>
        </row>
        <row r="152">
          <cell r="K152">
            <v>0</v>
          </cell>
          <cell r="Q152">
            <v>2174005.8311735909</v>
          </cell>
          <cell r="W152">
            <v>413416.53666146653</v>
          </cell>
          <cell r="AB152">
            <v>0</v>
          </cell>
        </row>
        <row r="153">
          <cell r="K153">
            <v>0</v>
          </cell>
          <cell r="Q153">
            <v>2174005.8311735909</v>
          </cell>
          <cell r="W153">
            <v>413416.53666146653</v>
          </cell>
          <cell r="AB153">
            <v>0</v>
          </cell>
        </row>
        <row r="154">
          <cell r="K154">
            <v>0</v>
          </cell>
          <cell r="Q154">
            <v>0</v>
          </cell>
          <cell r="W154">
            <v>0</v>
          </cell>
          <cell r="AB154">
            <v>0</v>
          </cell>
        </row>
        <row r="155">
          <cell r="K155">
            <v>0</v>
          </cell>
          <cell r="Q155">
            <v>0</v>
          </cell>
          <cell r="W155">
            <v>0</v>
          </cell>
          <cell r="AB155">
            <v>0</v>
          </cell>
        </row>
        <row r="156">
          <cell r="K156">
            <v>0</v>
          </cell>
          <cell r="Q156">
            <v>0</v>
          </cell>
          <cell r="W156">
            <v>0</v>
          </cell>
          <cell r="AB156">
            <v>0</v>
          </cell>
        </row>
        <row r="157">
          <cell r="K157">
            <v>0</v>
          </cell>
          <cell r="Q157">
            <v>0</v>
          </cell>
          <cell r="W157">
            <v>0</v>
          </cell>
          <cell r="AB157">
            <v>0</v>
          </cell>
        </row>
        <row r="158">
          <cell r="K158">
            <v>0</v>
          </cell>
          <cell r="Q158">
            <v>0</v>
          </cell>
          <cell r="W158">
            <v>0</v>
          </cell>
          <cell r="AB158">
            <v>0</v>
          </cell>
        </row>
        <row r="164">
          <cell r="D164">
            <v>1280534.25</v>
          </cell>
          <cell r="G164">
            <v>0</v>
          </cell>
          <cell r="L164">
            <v>0</v>
          </cell>
          <cell r="R164">
            <v>0</v>
          </cell>
          <cell r="X164">
            <v>0</v>
          </cell>
          <cell r="AC164">
            <v>0</v>
          </cell>
        </row>
        <row r="165">
          <cell r="D165">
            <v>4351774.1479591839</v>
          </cell>
          <cell r="G165">
            <v>0</v>
          </cell>
          <cell r="L165">
            <v>0</v>
          </cell>
          <cell r="R165">
            <v>0</v>
          </cell>
          <cell r="X165">
            <v>0</v>
          </cell>
          <cell r="AC165">
            <v>0</v>
          </cell>
        </row>
        <row r="180">
          <cell r="D180">
            <v>11</v>
          </cell>
        </row>
        <row r="306">
          <cell r="AH306">
            <v>3292890.1026550466</v>
          </cell>
          <cell r="AK306">
            <v>0</v>
          </cell>
        </row>
        <row r="307">
          <cell r="AH307">
            <v>6645488.6178350579</v>
          </cell>
          <cell r="AK307">
            <v>0</v>
          </cell>
        </row>
        <row r="308">
          <cell r="AH308">
            <v>7372821.3678350579</v>
          </cell>
          <cell r="AK308">
            <v>0</v>
          </cell>
        </row>
        <row r="309">
          <cell r="AH309">
            <v>6997206.3678350579</v>
          </cell>
          <cell r="AK309">
            <v>0</v>
          </cell>
        </row>
        <row r="310">
          <cell r="AH310">
            <v>6997206.3678350579</v>
          </cell>
          <cell r="AK310">
            <v>0</v>
          </cell>
        </row>
        <row r="311">
          <cell r="AH311">
            <v>0</v>
          </cell>
          <cell r="AK311">
            <v>0</v>
          </cell>
        </row>
        <row r="312">
          <cell r="AH312">
            <v>0</v>
          </cell>
          <cell r="AK312">
            <v>0</v>
          </cell>
        </row>
        <row r="313">
          <cell r="AH313">
            <v>0</v>
          </cell>
          <cell r="AK313">
            <v>0</v>
          </cell>
        </row>
        <row r="314">
          <cell r="AH314">
            <v>0</v>
          </cell>
          <cell r="AK314">
            <v>0</v>
          </cell>
        </row>
        <row r="315">
          <cell r="AH315">
            <v>0</v>
          </cell>
          <cell r="AK315" t="str">
            <v>§</v>
          </cell>
        </row>
      </sheetData>
      <sheetData sheetId="13" refreshError="1">
        <row r="1">
          <cell r="C1" t="str">
            <v>3.4 MSDP</v>
          </cell>
        </row>
        <row r="4">
          <cell r="B4" t="str">
            <v>Section 1: MSDP IT</v>
          </cell>
        </row>
      </sheetData>
      <sheetData sheetId="14" refreshError="1">
        <row r="1">
          <cell r="C1" t="str">
            <v>3.5 WAN</v>
          </cell>
        </row>
        <row r="5">
          <cell r="B5" t="str">
            <v>Section 1: Country WAN contracts</v>
          </cell>
        </row>
        <row r="10">
          <cell r="C10" t="str">
            <v>No</v>
          </cell>
        </row>
        <row r="16">
          <cell r="C16" t="str">
            <v>Completed.</v>
          </cell>
        </row>
        <row r="21">
          <cell r="B21" t="str">
            <v>Section 2: Country WAN</v>
          </cell>
        </row>
        <row r="47">
          <cell r="C47" t="str">
            <v>Completed.</v>
          </cell>
        </row>
        <row r="51">
          <cell r="B51" t="str">
            <v>Section 3: Running cost summary - Country WAN</v>
          </cell>
        </row>
        <row r="56">
          <cell r="C56">
            <v>413416.53666146641</v>
          </cell>
          <cell r="E56">
            <v>413416.53666146641</v>
          </cell>
        </row>
        <row r="57">
          <cell r="C57">
            <v>0</v>
          </cell>
          <cell r="E57">
            <v>0</v>
          </cell>
        </row>
        <row r="60">
          <cell r="C60">
            <v>413416.53666146641</v>
          </cell>
          <cell r="E60">
            <v>413416.53666146641</v>
          </cell>
        </row>
      </sheetData>
      <sheetData sheetId="15" refreshError="1">
        <row r="1">
          <cell r="C1" t="str">
            <v>3.6 Voice</v>
          </cell>
        </row>
        <row r="5">
          <cell r="B5" t="str">
            <v>Section 1: Voice contracts</v>
          </cell>
        </row>
        <row r="9">
          <cell r="C9" t="str">
            <v>No</v>
          </cell>
        </row>
        <row r="16">
          <cell r="C16" t="str">
            <v>No</v>
          </cell>
        </row>
        <row r="17">
          <cell r="C17" t="str">
            <v>No</v>
          </cell>
        </row>
        <row r="23">
          <cell r="C23" t="str">
            <v>Completed.</v>
          </cell>
        </row>
        <row r="28">
          <cell r="B28" t="str">
            <v>Section 2: Bottom-up calculations</v>
          </cell>
        </row>
        <row r="31">
          <cell r="C31" t="str">
            <v>From Period 1</v>
          </cell>
        </row>
        <row r="35">
          <cell r="B35" t="str">
            <v>VoiceField Service roles</v>
          </cell>
          <cell r="H35" t="str">
            <v>VoiceNetwork Operation roles</v>
          </cell>
        </row>
        <row r="36">
          <cell r="C36" t="str">
            <v>In scope</v>
          </cell>
          <cell r="D36" t="str">
            <v>Voice type</v>
          </cell>
          <cell r="J36" t="str">
            <v>In scope</v>
          </cell>
          <cell r="K36" t="str">
            <v>Voice type</v>
          </cell>
        </row>
        <row r="37">
          <cell r="B37" t="str">
            <v>MS Operations Manager</v>
          </cell>
          <cell r="C37" t="str">
            <v>No</v>
          </cell>
          <cell r="H37" t="str">
            <v>MS Operations Manager</v>
          </cell>
          <cell r="J37" t="str">
            <v>Yes</v>
          </cell>
        </row>
        <row r="38">
          <cell r="B38" t="str">
            <v>MS Functional Assistance Manager</v>
          </cell>
          <cell r="C38" t="str">
            <v>No</v>
          </cell>
          <cell r="H38" t="str">
            <v>Administrator</v>
          </cell>
          <cell r="J38" t="str">
            <v>No</v>
          </cell>
        </row>
        <row r="39">
          <cell r="B39" t="str">
            <v>CS Service Delivery Manager</v>
          </cell>
          <cell r="C39" t="str">
            <v>No</v>
          </cell>
          <cell r="H39" t="str">
            <v>MS CPM/Solution Architect</v>
          </cell>
          <cell r="J39" t="str">
            <v>No</v>
          </cell>
        </row>
        <row r="40">
          <cell r="B40" t="str">
            <v>MS Operations Consultant</v>
          </cell>
          <cell r="C40" t="str">
            <v>No</v>
          </cell>
          <cell r="H40" t="str">
            <v>MS Engineer</v>
          </cell>
          <cell r="J40" t="str">
            <v>Yes</v>
          </cell>
        </row>
        <row r="41">
          <cell r="B41" t="str">
            <v>Administrator</v>
          </cell>
          <cell r="C41" t="str">
            <v>No</v>
          </cell>
          <cell r="H41" t="str">
            <v>MS Technician</v>
          </cell>
          <cell r="J41" t="str">
            <v>Yes</v>
          </cell>
        </row>
        <row r="42">
          <cell r="B42" t="str">
            <v>MS Engineer</v>
          </cell>
          <cell r="C42" t="str">
            <v>No</v>
          </cell>
          <cell r="H42" t="str">
            <v>Functional Assistant Manager</v>
          </cell>
          <cell r="J42" t="str">
            <v>No</v>
          </cell>
        </row>
        <row r="43">
          <cell r="B43" t="str">
            <v>MS Technician</v>
          </cell>
          <cell r="C43" t="str">
            <v>No</v>
          </cell>
          <cell r="H43" t="str">
            <v>EDM</v>
          </cell>
          <cell r="J43" t="str">
            <v>No</v>
          </cell>
        </row>
        <row r="44">
          <cell r="B44" t="str">
            <v>MS Field Technician</v>
          </cell>
          <cell r="C44" t="str">
            <v>Yes</v>
          </cell>
          <cell r="H44" t="str">
            <v>Integration Engineer</v>
          </cell>
          <cell r="J44" t="str">
            <v>Yes</v>
          </cell>
        </row>
        <row r="45">
          <cell r="B45" t="str">
            <v>HWS Material Planner</v>
          </cell>
          <cell r="C45" t="str">
            <v>No</v>
          </cell>
          <cell r="D45" t="str">
            <v>Local traveller</v>
          </cell>
          <cell r="H45" t="str">
            <v>Solution Architect</v>
          </cell>
          <cell r="J45" t="str">
            <v>Yes</v>
          </cell>
        </row>
        <row r="46">
          <cell r="B46" t="str">
            <v>Miscellaneous</v>
          </cell>
          <cell r="C46" t="str">
            <v>No</v>
          </cell>
          <cell r="D46" t="str">
            <v>Non traveller</v>
          </cell>
          <cell r="H46" t="str">
            <v>Miscellaneous</v>
          </cell>
          <cell r="J46" t="str">
            <v>No</v>
          </cell>
        </row>
        <row r="47">
          <cell r="B47" t="str">
            <v>Miscellaneous</v>
          </cell>
          <cell r="C47" t="str">
            <v>No</v>
          </cell>
          <cell r="D47" t="str">
            <v>Non traveller</v>
          </cell>
          <cell r="H47" t="str">
            <v>Miscellaneous</v>
          </cell>
          <cell r="J47" t="str">
            <v>No</v>
          </cell>
        </row>
        <row r="48">
          <cell r="B48" t="str">
            <v>Miscellaneous</v>
          </cell>
          <cell r="C48" t="str">
            <v>No</v>
          </cell>
          <cell r="D48" t="str">
            <v>Non traveller</v>
          </cell>
        </row>
        <row r="49">
          <cell r="B49" t="str">
            <v>Miscellaneous</v>
          </cell>
          <cell r="C49" t="str">
            <v>No</v>
          </cell>
          <cell r="D49" t="str">
            <v>Non traveller</v>
          </cell>
        </row>
        <row r="52">
          <cell r="B52" t="str">
            <v>Prices (Annual cost/user)</v>
          </cell>
          <cell r="C52" t="str">
            <v>Fixed phone</v>
          </cell>
          <cell r="E52" t="str">
            <v>Mobile phone</v>
          </cell>
          <cell r="G52" t="str">
            <v>Total</v>
          </cell>
        </row>
        <row r="53">
          <cell r="B53" t="str">
            <v>Non traveller</v>
          </cell>
          <cell r="C53">
            <v>0</v>
          </cell>
          <cell r="E53">
            <v>40800</v>
          </cell>
          <cell r="G53">
            <v>40800</v>
          </cell>
        </row>
        <row r="54">
          <cell r="B54" t="str">
            <v>Local traveller</v>
          </cell>
          <cell r="C54">
            <v>0</v>
          </cell>
          <cell r="E54">
            <v>40800</v>
          </cell>
          <cell r="G54">
            <v>40800</v>
          </cell>
        </row>
        <row r="55">
          <cell r="B55" t="str">
            <v>International traveller</v>
          </cell>
          <cell r="C55">
            <v>0</v>
          </cell>
          <cell r="E55">
            <v>40800</v>
          </cell>
          <cell r="G55">
            <v>40800</v>
          </cell>
        </row>
        <row r="57">
          <cell r="B57" t="str">
            <v>Cost calculations</v>
          </cell>
          <cell r="C57" t="str">
            <v>Annual calculations</v>
          </cell>
        </row>
        <row r="58">
          <cell r="B58" t="str">
            <v xml:space="preserve">Annual cost calculations </v>
          </cell>
          <cell r="C58" t="str">
            <v>Period 1</v>
          </cell>
          <cell r="E58" t="str">
            <v>Period 2</v>
          </cell>
        </row>
        <row r="59">
          <cell r="B59" t="str">
            <v>Non traveller</v>
          </cell>
          <cell r="C59">
            <v>0</v>
          </cell>
          <cell r="E59">
            <v>0</v>
          </cell>
        </row>
        <row r="60">
          <cell r="B60" t="str">
            <v>Local traveller</v>
          </cell>
          <cell r="C60">
            <v>0</v>
          </cell>
          <cell r="E60">
            <v>0</v>
          </cell>
        </row>
        <row r="61">
          <cell r="B61" t="str">
            <v>International traveller</v>
          </cell>
          <cell r="C61">
            <v>0</v>
          </cell>
          <cell r="E61">
            <v>0</v>
          </cell>
        </row>
        <row r="63">
          <cell r="B63" t="str">
            <v>Total</v>
          </cell>
          <cell r="C63">
            <v>0</v>
          </cell>
          <cell r="E63">
            <v>0</v>
          </cell>
        </row>
        <row r="67">
          <cell r="C67" t="str">
            <v>In progress.</v>
          </cell>
        </row>
        <row r="72">
          <cell r="B72" t="str">
            <v>Section 3: Other Voice costs</v>
          </cell>
        </row>
        <row r="75">
          <cell r="C75" t="str">
            <v>Ericsson will not take other voice costs</v>
          </cell>
        </row>
        <row r="78">
          <cell r="B78" t="str">
            <v>Switchboard(Includes also IMACs)</v>
          </cell>
          <cell r="C78" t="str">
            <v>Cost per person</v>
          </cell>
          <cell r="E78" t="str">
            <v>Period 1</v>
          </cell>
          <cell r="I78" t="str">
            <v>Period 2</v>
          </cell>
        </row>
        <row r="79">
          <cell r="E79" t="str">
            <v>Persons supported by switchboard</v>
          </cell>
          <cell r="G79" t="str">
            <v>Annual cost</v>
          </cell>
          <cell r="I79" t="str">
            <v>Persons supported by switchboard</v>
          </cell>
          <cell r="K79" t="str">
            <v>Annual cost</v>
          </cell>
        </row>
        <row r="80">
          <cell r="B80" t="str">
            <v>Cost calculations</v>
          </cell>
          <cell r="C80">
            <v>0</v>
          </cell>
          <cell r="G80">
            <v>0</v>
          </cell>
          <cell r="K80">
            <v>0</v>
          </cell>
        </row>
        <row r="83">
          <cell r="B83" t="str">
            <v>Devices</v>
          </cell>
          <cell r="C83" t="str">
            <v>Will Ericsson take costs for devices?</v>
          </cell>
          <cell r="E83" t="str">
            <v>Renewal and depreciation period</v>
          </cell>
          <cell r="G83" t="str">
            <v>How many units (totally) will be given?</v>
          </cell>
          <cell r="I83" t="str">
            <v>Share of advanced phones?</v>
          </cell>
          <cell r="K83" t="str">
            <v>Annual cost</v>
          </cell>
        </row>
        <row r="84">
          <cell r="B84" t="str">
            <v>Devices</v>
          </cell>
        </row>
        <row r="85">
          <cell r="B85" t="str">
            <v>Mobile devices</v>
          </cell>
          <cell r="C85" t="str">
            <v>No</v>
          </cell>
          <cell r="I85">
            <v>0</v>
          </cell>
          <cell r="K85">
            <v>0</v>
          </cell>
        </row>
        <row r="86">
          <cell r="B86" t="str">
            <v>Fixed devices</v>
          </cell>
          <cell r="C86" t="str">
            <v>No</v>
          </cell>
          <cell r="K86">
            <v>0</v>
          </cell>
        </row>
        <row r="89">
          <cell r="C89" t="str">
            <v>Completed.</v>
          </cell>
        </row>
        <row r="93">
          <cell r="B93" t="str">
            <v>Section 4: Running cost summary</v>
          </cell>
        </row>
        <row r="98">
          <cell r="C98">
            <v>0</v>
          </cell>
          <cell r="E98">
            <v>0</v>
          </cell>
        </row>
        <row r="99">
          <cell r="C99">
            <v>0</v>
          </cell>
          <cell r="E99">
            <v>0</v>
          </cell>
        </row>
        <row r="100">
          <cell r="C100">
            <v>0</v>
          </cell>
          <cell r="E100">
            <v>0</v>
          </cell>
        </row>
        <row r="103">
          <cell r="C103">
            <v>0</v>
          </cell>
          <cell r="E103">
            <v>0</v>
          </cell>
        </row>
      </sheetData>
      <sheetData sheetId="16" refreshError="1">
        <row r="10">
          <cell r="B10" t="str">
            <v>Case: Zain</v>
          </cell>
        </row>
        <row r="15">
          <cell r="B15" t="str">
            <v>Field and Network</v>
          </cell>
          <cell r="C15" t="str">
            <v>Yes</v>
          </cell>
        </row>
        <row r="18">
          <cell r="B18" t="str">
            <v>Yes</v>
          </cell>
        </row>
        <row r="19">
          <cell r="B19" t="str">
            <v>No</v>
          </cell>
        </row>
        <row r="22">
          <cell r="B22" t="str">
            <v>No</v>
          </cell>
        </row>
        <row r="26">
          <cell r="B26" t="str">
            <v>Yes</v>
          </cell>
        </row>
        <row r="27">
          <cell r="B27" t="str">
            <v>No</v>
          </cell>
        </row>
        <row r="28">
          <cell r="B28" t="str">
            <v>No change</v>
          </cell>
        </row>
        <row r="31">
          <cell r="B31" t="str">
            <v>Yes</v>
          </cell>
        </row>
        <row r="32">
          <cell r="B32" t="str">
            <v>No</v>
          </cell>
        </row>
        <row r="33">
          <cell r="B33" t="str">
            <v>Out of scope</v>
          </cell>
        </row>
        <row r="36">
          <cell r="B36" t="str">
            <v>In scope</v>
          </cell>
        </row>
        <row r="37">
          <cell r="B37" t="str">
            <v>Out of scope</v>
          </cell>
        </row>
        <row r="47">
          <cell r="B47" t="str">
            <v>Zain's location</v>
          </cell>
        </row>
        <row r="48">
          <cell r="B48" t="str">
            <v>Ericsson's location with ECN</v>
          </cell>
        </row>
        <row r="49">
          <cell r="B49" t="str">
            <v>Ericsson's location without ECN</v>
          </cell>
        </row>
        <row r="64">
          <cell r="B64" t="str">
            <v>Fixed voice handled by Zain, mobile voice handled by Ericsson</v>
          </cell>
        </row>
        <row r="65">
          <cell r="B65" t="str">
            <v>Ericsson full responsibility</v>
          </cell>
        </row>
        <row r="66">
          <cell r="B66" t="str">
            <v>Zain full responsibility</v>
          </cell>
        </row>
        <row r="69">
          <cell r="B69" t="str">
            <v>SAP(MUS &amp; CBS)</v>
          </cell>
        </row>
        <row r="70">
          <cell r="B70" t="str">
            <v>Scala</v>
          </cell>
        </row>
        <row r="71">
          <cell r="B71" t="str">
            <v>Other</v>
          </cell>
        </row>
        <row r="75">
          <cell r="B75" t="str">
            <v>High</v>
          </cell>
        </row>
        <row r="76">
          <cell r="B76" t="str">
            <v>Low</v>
          </cell>
        </row>
        <row r="80">
          <cell r="B80" t="str">
            <v>Takeover from Zain</v>
          </cell>
        </row>
        <row r="81">
          <cell r="B81" t="str">
            <v>To be procured by Ericsson</v>
          </cell>
        </row>
        <row r="82">
          <cell r="B82" t="str">
            <v>No procurement</v>
          </cell>
        </row>
        <row r="86">
          <cell r="B86" t="str">
            <v>No modification</v>
          </cell>
        </row>
        <row r="87">
          <cell r="B87" t="str">
            <v>MWPL is not possible</v>
          </cell>
        </row>
        <row r="88">
          <cell r="B88" t="str">
            <v>MWPL possible - Zain handles infrastructure</v>
          </cell>
        </row>
        <row r="89">
          <cell r="B89" t="str">
            <v>MWPL possible - Ericsson handles infrastructure in this state</v>
          </cell>
        </row>
        <row r="94">
          <cell r="B94" t="str">
            <v>MWP</v>
          </cell>
        </row>
        <row r="95">
          <cell r="B95" t="str">
            <v>MWPL</v>
          </cell>
        </row>
        <row r="98">
          <cell r="B98" t="str">
            <v>Gold</v>
          </cell>
        </row>
        <row r="99">
          <cell r="B99" t="str">
            <v>Silver</v>
          </cell>
        </row>
        <row r="100">
          <cell r="B100" t="str">
            <v>Bronze</v>
          </cell>
        </row>
        <row r="103">
          <cell r="B103" t="str">
            <v>Period 1</v>
          </cell>
        </row>
        <row r="104">
          <cell r="B104" t="str">
            <v>Period 2</v>
          </cell>
        </row>
        <row r="110">
          <cell r="B110" t="str">
            <v xml:space="preserve"> No Country</v>
          </cell>
        </row>
        <row r="111">
          <cell r="B111" t="str">
            <v>Afghanistan</v>
          </cell>
        </row>
        <row r="112">
          <cell r="B112" t="str">
            <v>Albania</v>
          </cell>
        </row>
        <row r="113">
          <cell r="B113" t="str">
            <v>Algeria</v>
          </cell>
        </row>
        <row r="114">
          <cell r="B114" t="str">
            <v>American Samoa</v>
          </cell>
        </row>
        <row r="115">
          <cell r="B115" t="str">
            <v>Andorra</v>
          </cell>
        </row>
        <row r="116">
          <cell r="B116" t="str">
            <v>Angola</v>
          </cell>
        </row>
        <row r="117">
          <cell r="B117" t="str">
            <v>Anguilla</v>
          </cell>
        </row>
        <row r="118">
          <cell r="B118" t="str">
            <v>Antigua and Barbuda</v>
          </cell>
        </row>
        <row r="119">
          <cell r="B119" t="str">
            <v>Argentina</v>
          </cell>
        </row>
        <row r="120">
          <cell r="B120" t="str">
            <v>Armenia</v>
          </cell>
        </row>
        <row r="121">
          <cell r="B121" t="str">
            <v>Aruba</v>
          </cell>
        </row>
        <row r="122">
          <cell r="B122" t="str">
            <v>Australia</v>
          </cell>
        </row>
        <row r="123">
          <cell r="B123" t="str">
            <v>Austria</v>
          </cell>
        </row>
        <row r="124">
          <cell r="B124" t="str">
            <v>Azerbaijan</v>
          </cell>
        </row>
        <row r="125">
          <cell r="B125" t="str">
            <v>Bahamas, The</v>
          </cell>
        </row>
        <row r="126">
          <cell r="B126" t="str">
            <v>Bahrain</v>
          </cell>
        </row>
        <row r="127">
          <cell r="B127" t="str">
            <v>Bangladesh</v>
          </cell>
        </row>
        <row r="128">
          <cell r="B128" t="str">
            <v>Barbados</v>
          </cell>
        </row>
        <row r="129">
          <cell r="B129" t="str">
            <v>Belarus</v>
          </cell>
        </row>
        <row r="130">
          <cell r="B130" t="str">
            <v>Belgium</v>
          </cell>
        </row>
        <row r="131">
          <cell r="B131" t="str">
            <v>Belize</v>
          </cell>
        </row>
        <row r="132">
          <cell r="B132" t="str">
            <v>Benin</v>
          </cell>
        </row>
        <row r="133">
          <cell r="B133" t="str">
            <v>Bermuda</v>
          </cell>
        </row>
        <row r="134">
          <cell r="B134" t="str">
            <v>Bhutan</v>
          </cell>
        </row>
        <row r="135">
          <cell r="B135" t="str">
            <v>Bolivia</v>
          </cell>
        </row>
        <row r="136">
          <cell r="B136" t="str">
            <v>Bosnia-Herzegovina</v>
          </cell>
        </row>
        <row r="137">
          <cell r="B137" t="str">
            <v>Botswana</v>
          </cell>
        </row>
        <row r="138">
          <cell r="B138" t="str">
            <v>Brazil</v>
          </cell>
        </row>
        <row r="139">
          <cell r="B139" t="str">
            <v>British Virgin Islands</v>
          </cell>
        </row>
        <row r="140">
          <cell r="B140" t="str">
            <v>Brunei</v>
          </cell>
        </row>
        <row r="141">
          <cell r="B141" t="str">
            <v>Bulgaria</v>
          </cell>
        </row>
        <row r="142">
          <cell r="B142" t="str">
            <v>Burkina Faso</v>
          </cell>
        </row>
        <row r="143">
          <cell r="B143" t="str">
            <v>Burma</v>
          </cell>
        </row>
        <row r="144">
          <cell r="B144" t="str">
            <v>Burundi</v>
          </cell>
        </row>
        <row r="145">
          <cell r="B145" t="str">
            <v>Cambodia</v>
          </cell>
        </row>
        <row r="146">
          <cell r="B146" t="str">
            <v>Cameroon</v>
          </cell>
        </row>
        <row r="147">
          <cell r="B147" t="str">
            <v>Canada</v>
          </cell>
        </row>
        <row r="148">
          <cell r="B148" t="str">
            <v>Cape Verde</v>
          </cell>
        </row>
        <row r="149">
          <cell r="B149" t="str">
            <v>Cayman Islands</v>
          </cell>
        </row>
        <row r="150">
          <cell r="B150" t="str">
            <v>Central African Republic</v>
          </cell>
        </row>
        <row r="151">
          <cell r="B151" t="str">
            <v>Chad</v>
          </cell>
        </row>
        <row r="152">
          <cell r="B152" t="str">
            <v>Chile</v>
          </cell>
        </row>
        <row r="153">
          <cell r="B153" t="str">
            <v>China</v>
          </cell>
        </row>
        <row r="154">
          <cell r="B154" t="str">
            <v>Colombia</v>
          </cell>
        </row>
        <row r="155">
          <cell r="B155" t="str">
            <v>Comoros</v>
          </cell>
        </row>
        <row r="156">
          <cell r="B156" t="str">
            <v>Congo, Republic of the</v>
          </cell>
        </row>
        <row r="157">
          <cell r="B157" t="str">
            <v>Cook Islands</v>
          </cell>
        </row>
        <row r="158">
          <cell r="B158" t="str">
            <v>Costa Rica</v>
          </cell>
        </row>
        <row r="159">
          <cell r="B159" t="str">
            <v>Cote d'Ivoire</v>
          </cell>
        </row>
        <row r="160">
          <cell r="B160" t="str">
            <v>Croatia</v>
          </cell>
        </row>
        <row r="161">
          <cell r="B161" t="str">
            <v>Cuba</v>
          </cell>
        </row>
        <row r="162">
          <cell r="B162" t="str">
            <v>Cyprus</v>
          </cell>
        </row>
        <row r="163">
          <cell r="B163" t="str">
            <v>Czech Republic</v>
          </cell>
        </row>
        <row r="164">
          <cell r="B164" t="str">
            <v>Dem rep Congo</v>
          </cell>
        </row>
        <row r="165">
          <cell r="B165" t="str">
            <v>Denmark</v>
          </cell>
        </row>
        <row r="166">
          <cell r="B166" t="str">
            <v>Djibouti</v>
          </cell>
        </row>
        <row r="167">
          <cell r="B167" t="str">
            <v>Dominica</v>
          </cell>
        </row>
        <row r="168">
          <cell r="B168" t="str">
            <v>Dominican Rep.</v>
          </cell>
        </row>
        <row r="169">
          <cell r="B169" t="str">
            <v>East Timor</v>
          </cell>
        </row>
        <row r="170">
          <cell r="B170" t="str">
            <v>Ecuador</v>
          </cell>
        </row>
        <row r="171">
          <cell r="B171" t="str">
            <v>Egypt</v>
          </cell>
        </row>
        <row r="172">
          <cell r="B172" t="str">
            <v>El Salvador</v>
          </cell>
        </row>
        <row r="173">
          <cell r="B173" t="str">
            <v>Equatorial Guinea</v>
          </cell>
        </row>
        <row r="174">
          <cell r="B174" t="str">
            <v>Eritrea</v>
          </cell>
        </row>
        <row r="175">
          <cell r="B175" t="str">
            <v>Estonia</v>
          </cell>
        </row>
        <row r="176">
          <cell r="B176" t="str">
            <v>Ethiopia</v>
          </cell>
        </row>
        <row r="177">
          <cell r="B177" t="str">
            <v>Falkland Islands (Islas Malvinas)</v>
          </cell>
        </row>
        <row r="178">
          <cell r="B178" t="str">
            <v>Faroe Islands</v>
          </cell>
        </row>
        <row r="179">
          <cell r="B179" t="str">
            <v>Fiji</v>
          </cell>
        </row>
        <row r="180">
          <cell r="B180" t="str">
            <v>Finland</v>
          </cell>
        </row>
        <row r="181">
          <cell r="B181" t="str">
            <v>France</v>
          </cell>
        </row>
        <row r="182">
          <cell r="B182" t="str">
            <v>French Guiana</v>
          </cell>
        </row>
        <row r="183">
          <cell r="B183" t="str">
            <v>French Polynesia</v>
          </cell>
        </row>
        <row r="184">
          <cell r="B184" t="str">
            <v>Gabon</v>
          </cell>
        </row>
        <row r="185">
          <cell r="B185" t="str">
            <v>Gambia, The</v>
          </cell>
        </row>
        <row r="186">
          <cell r="B186" t="str">
            <v>Gaza Strip</v>
          </cell>
        </row>
        <row r="187">
          <cell r="B187" t="str">
            <v>Georgia</v>
          </cell>
        </row>
        <row r="188">
          <cell r="B188" t="str">
            <v>Germany</v>
          </cell>
        </row>
        <row r="189">
          <cell r="B189" t="str">
            <v>Ghana</v>
          </cell>
        </row>
        <row r="190">
          <cell r="B190" t="str">
            <v>Gibraltar</v>
          </cell>
        </row>
        <row r="191">
          <cell r="B191" t="str">
            <v>Greece</v>
          </cell>
        </row>
        <row r="192">
          <cell r="B192" t="str">
            <v>Greenland</v>
          </cell>
        </row>
        <row r="193">
          <cell r="B193" t="str">
            <v>Grenada</v>
          </cell>
        </row>
        <row r="194">
          <cell r="B194" t="str">
            <v>Guadeloupe</v>
          </cell>
        </row>
        <row r="195">
          <cell r="B195" t="str">
            <v>Guam</v>
          </cell>
        </row>
        <row r="196">
          <cell r="B196" t="str">
            <v>Guatemala</v>
          </cell>
        </row>
        <row r="197">
          <cell r="B197" t="str">
            <v>Guernsey</v>
          </cell>
        </row>
        <row r="198">
          <cell r="B198" t="str">
            <v>Guinea</v>
          </cell>
        </row>
        <row r="199">
          <cell r="B199" t="str">
            <v>Guinea-Bissau</v>
          </cell>
        </row>
        <row r="200">
          <cell r="B200" t="str">
            <v>Guyana</v>
          </cell>
        </row>
        <row r="201">
          <cell r="B201" t="str">
            <v>Haiti</v>
          </cell>
        </row>
        <row r="202">
          <cell r="B202" t="str">
            <v>Honduras</v>
          </cell>
        </row>
        <row r="203">
          <cell r="B203" t="str">
            <v>Hong Kong</v>
          </cell>
        </row>
        <row r="204">
          <cell r="B204" t="str">
            <v>Hungary</v>
          </cell>
        </row>
        <row r="205">
          <cell r="B205" t="str">
            <v>Iceland</v>
          </cell>
        </row>
        <row r="206">
          <cell r="B206" t="str">
            <v>India</v>
          </cell>
        </row>
        <row r="207">
          <cell r="B207" t="str">
            <v>Indonesia</v>
          </cell>
        </row>
        <row r="208">
          <cell r="B208" t="str">
            <v>Iran</v>
          </cell>
        </row>
        <row r="209">
          <cell r="B209" t="str">
            <v>Iraq</v>
          </cell>
        </row>
        <row r="210">
          <cell r="B210" t="str">
            <v>Ireland</v>
          </cell>
        </row>
        <row r="211">
          <cell r="B211" t="str">
            <v>Israel</v>
          </cell>
        </row>
        <row r="212">
          <cell r="B212" t="str">
            <v>Italy</v>
          </cell>
        </row>
        <row r="213">
          <cell r="B213" t="str">
            <v>Jamaica</v>
          </cell>
        </row>
        <row r="214">
          <cell r="B214" t="str">
            <v>Japan</v>
          </cell>
        </row>
        <row r="215">
          <cell r="B215" t="str">
            <v>Jersey</v>
          </cell>
        </row>
        <row r="216">
          <cell r="B216" t="str">
            <v>Jordan</v>
          </cell>
        </row>
        <row r="217">
          <cell r="B217" t="str">
            <v>Kazakhstan</v>
          </cell>
        </row>
        <row r="218">
          <cell r="B218" t="str">
            <v>Kenya</v>
          </cell>
        </row>
        <row r="219">
          <cell r="B219" t="str">
            <v>Kiribati</v>
          </cell>
        </row>
        <row r="220">
          <cell r="B220" t="str">
            <v>Korea, North</v>
          </cell>
        </row>
        <row r="221">
          <cell r="B221" t="str">
            <v>Kuwait</v>
          </cell>
        </row>
        <row r="222">
          <cell r="B222" t="str">
            <v>Kyrgyzstan</v>
          </cell>
        </row>
        <row r="223">
          <cell r="B223" t="str">
            <v>Laos</v>
          </cell>
        </row>
        <row r="224">
          <cell r="B224" t="str">
            <v>Latvia</v>
          </cell>
        </row>
        <row r="225">
          <cell r="B225" t="str">
            <v>Lebanon</v>
          </cell>
        </row>
        <row r="226">
          <cell r="B226" t="str">
            <v>Lesotho</v>
          </cell>
        </row>
        <row r="227">
          <cell r="B227" t="str">
            <v>Liberia</v>
          </cell>
        </row>
        <row r="228">
          <cell r="B228" t="str">
            <v>Libya</v>
          </cell>
        </row>
        <row r="229">
          <cell r="B229" t="str">
            <v>Liechtenstein</v>
          </cell>
        </row>
        <row r="230">
          <cell r="B230" t="str">
            <v>Lithuania</v>
          </cell>
        </row>
        <row r="231">
          <cell r="B231" t="str">
            <v>Luxembourg</v>
          </cell>
        </row>
        <row r="232">
          <cell r="B232" t="str">
            <v>Macau</v>
          </cell>
        </row>
        <row r="233">
          <cell r="B233" t="str">
            <v>Macedonia</v>
          </cell>
        </row>
        <row r="234">
          <cell r="B234" t="str">
            <v>Madagascar</v>
          </cell>
        </row>
        <row r="235">
          <cell r="B235" t="str">
            <v>Malawi</v>
          </cell>
        </row>
        <row r="236">
          <cell r="B236" t="str">
            <v>Malaysia</v>
          </cell>
        </row>
        <row r="237">
          <cell r="B237" t="str">
            <v>Maldives</v>
          </cell>
        </row>
        <row r="238">
          <cell r="B238" t="str">
            <v>Mali</v>
          </cell>
        </row>
        <row r="239">
          <cell r="B239" t="str">
            <v>Malta</v>
          </cell>
        </row>
        <row r="240">
          <cell r="B240" t="str">
            <v>Man, Isle of</v>
          </cell>
        </row>
        <row r="241">
          <cell r="B241" t="str">
            <v>Marshall Islands</v>
          </cell>
        </row>
        <row r="242">
          <cell r="B242" t="str">
            <v>Martinique</v>
          </cell>
        </row>
        <row r="243">
          <cell r="B243" t="str">
            <v>Mauritania</v>
          </cell>
        </row>
        <row r="244">
          <cell r="B244" t="str">
            <v>Mauritius</v>
          </cell>
        </row>
        <row r="245">
          <cell r="B245" t="str">
            <v>Mayotte</v>
          </cell>
        </row>
        <row r="246">
          <cell r="B246" t="str">
            <v>Mexico</v>
          </cell>
        </row>
        <row r="247">
          <cell r="B247" t="str">
            <v>Micronesia, Federated States of</v>
          </cell>
        </row>
        <row r="248">
          <cell r="B248" t="str">
            <v>Moldava</v>
          </cell>
        </row>
        <row r="249">
          <cell r="B249" t="str">
            <v>Monaco</v>
          </cell>
        </row>
        <row r="250">
          <cell r="B250" t="str">
            <v>Mongolia</v>
          </cell>
        </row>
        <row r="251">
          <cell r="B251" t="str">
            <v>Montserrat</v>
          </cell>
        </row>
        <row r="252">
          <cell r="B252" t="str">
            <v>Morocco</v>
          </cell>
        </row>
        <row r="253">
          <cell r="B253" t="str">
            <v>Mozambique</v>
          </cell>
        </row>
        <row r="254">
          <cell r="B254" t="str">
            <v>Namibia</v>
          </cell>
        </row>
        <row r="255">
          <cell r="B255" t="str">
            <v>Nauru</v>
          </cell>
        </row>
        <row r="256">
          <cell r="B256" t="str">
            <v>Nepal</v>
          </cell>
        </row>
        <row r="257">
          <cell r="B257" t="str">
            <v>Netherlands</v>
          </cell>
        </row>
        <row r="258">
          <cell r="B258" t="str">
            <v>Netherlands Antilles</v>
          </cell>
        </row>
        <row r="259">
          <cell r="B259" t="str">
            <v>New Caledonia</v>
          </cell>
        </row>
        <row r="260">
          <cell r="B260" t="str">
            <v>New Zealand</v>
          </cell>
        </row>
        <row r="261">
          <cell r="B261" t="str">
            <v>Nicaragua</v>
          </cell>
        </row>
        <row r="262">
          <cell r="B262" t="str">
            <v>Niger</v>
          </cell>
        </row>
        <row r="263">
          <cell r="B263" t="str">
            <v>Nigeria</v>
          </cell>
        </row>
        <row r="264">
          <cell r="B264" t="str">
            <v>Niue</v>
          </cell>
        </row>
        <row r="265">
          <cell r="B265" t="str">
            <v>Northern Mariana Islands</v>
          </cell>
        </row>
        <row r="266">
          <cell r="B266" t="str">
            <v>Norway</v>
          </cell>
        </row>
        <row r="267">
          <cell r="B267" t="str">
            <v>Oman</v>
          </cell>
        </row>
        <row r="268">
          <cell r="B268" t="str">
            <v>Pakistan</v>
          </cell>
        </row>
        <row r="269">
          <cell r="B269" t="str">
            <v>Palau</v>
          </cell>
        </row>
        <row r="270">
          <cell r="B270" t="str">
            <v>Palestine</v>
          </cell>
        </row>
        <row r="271">
          <cell r="B271" t="str">
            <v>Panama</v>
          </cell>
        </row>
        <row r="272">
          <cell r="B272" t="str">
            <v>Papua New Guinea</v>
          </cell>
        </row>
        <row r="273">
          <cell r="B273" t="str">
            <v>Paraguay</v>
          </cell>
        </row>
        <row r="274">
          <cell r="B274" t="str">
            <v>Peru</v>
          </cell>
        </row>
        <row r="275">
          <cell r="B275" t="str">
            <v>Philippines</v>
          </cell>
        </row>
        <row r="276">
          <cell r="B276" t="str">
            <v>Poland</v>
          </cell>
        </row>
        <row r="277">
          <cell r="B277" t="str">
            <v>Portugal</v>
          </cell>
        </row>
        <row r="278">
          <cell r="B278" t="str">
            <v>Puerto Rico</v>
          </cell>
        </row>
        <row r="279">
          <cell r="B279" t="str">
            <v>Qatar</v>
          </cell>
        </row>
        <row r="280">
          <cell r="B280" t="str">
            <v>Republic of Korea</v>
          </cell>
        </row>
        <row r="281">
          <cell r="B281" t="str">
            <v>Reunion</v>
          </cell>
        </row>
        <row r="282">
          <cell r="B282" t="str">
            <v>Romania</v>
          </cell>
        </row>
        <row r="283">
          <cell r="B283" t="str">
            <v>Russian Federation</v>
          </cell>
        </row>
        <row r="284">
          <cell r="B284" t="str">
            <v>Rwanda</v>
          </cell>
        </row>
        <row r="285">
          <cell r="B285" t="str">
            <v>Saint Helena</v>
          </cell>
        </row>
        <row r="286">
          <cell r="B286" t="str">
            <v>Saint Kitts and Nevis</v>
          </cell>
        </row>
        <row r="287">
          <cell r="B287" t="str">
            <v>Saint Lucia</v>
          </cell>
        </row>
        <row r="288">
          <cell r="B288" t="str">
            <v>Saint Pierre and Miquelon</v>
          </cell>
        </row>
        <row r="289">
          <cell r="B289" t="str">
            <v>Saint Vincent and the Grenadines</v>
          </cell>
        </row>
        <row r="290">
          <cell r="B290" t="str">
            <v>Samoa</v>
          </cell>
        </row>
        <row r="291">
          <cell r="B291" t="str">
            <v>San Marino</v>
          </cell>
        </row>
        <row r="292">
          <cell r="B292" t="str">
            <v>Sao Tome and Principe</v>
          </cell>
        </row>
        <row r="293">
          <cell r="B293" t="str">
            <v>Saudi Arabia</v>
          </cell>
        </row>
        <row r="294">
          <cell r="B294" t="str">
            <v>Senegal</v>
          </cell>
        </row>
        <row r="295">
          <cell r="B295" t="str">
            <v>Seychelles</v>
          </cell>
        </row>
        <row r="296">
          <cell r="B296" t="str">
            <v>Sierra Leone</v>
          </cell>
        </row>
        <row r="297">
          <cell r="B297" t="str">
            <v>Singapore</v>
          </cell>
        </row>
        <row r="298">
          <cell r="B298" t="str">
            <v>Slovakia</v>
          </cell>
        </row>
        <row r="299">
          <cell r="B299" t="str">
            <v>Slovenia</v>
          </cell>
        </row>
        <row r="300">
          <cell r="B300" t="str">
            <v>Solomon Islands</v>
          </cell>
        </row>
        <row r="301">
          <cell r="B301" t="str">
            <v>Somalia</v>
          </cell>
        </row>
        <row r="302">
          <cell r="B302" t="str">
            <v>South Africa</v>
          </cell>
        </row>
        <row r="303">
          <cell r="B303" t="str">
            <v>Spain</v>
          </cell>
        </row>
        <row r="304">
          <cell r="B304" t="str">
            <v>Sri Lanka</v>
          </cell>
        </row>
        <row r="305">
          <cell r="B305" t="str">
            <v>Sudan</v>
          </cell>
        </row>
        <row r="306">
          <cell r="B306" t="str">
            <v>Suriname</v>
          </cell>
        </row>
        <row r="307">
          <cell r="B307" t="str">
            <v>Swaziland</v>
          </cell>
        </row>
        <row r="308">
          <cell r="B308" t="str">
            <v>Sweden</v>
          </cell>
        </row>
        <row r="309">
          <cell r="B309" t="str">
            <v>Switzerland</v>
          </cell>
        </row>
        <row r="310">
          <cell r="B310" t="str">
            <v>Syria</v>
          </cell>
        </row>
        <row r="311">
          <cell r="B311" t="str">
            <v>Taiwan</v>
          </cell>
        </row>
        <row r="312">
          <cell r="B312" t="str">
            <v>Tajikistan</v>
          </cell>
        </row>
        <row r="313">
          <cell r="B313" t="str">
            <v>Tanzania</v>
          </cell>
        </row>
        <row r="314">
          <cell r="B314" t="str">
            <v>Thailand</v>
          </cell>
        </row>
        <row r="315">
          <cell r="B315" t="str">
            <v>Togo</v>
          </cell>
        </row>
        <row r="316">
          <cell r="B316" t="str">
            <v>Tokelau</v>
          </cell>
        </row>
        <row r="317">
          <cell r="B317" t="str">
            <v>Tonga</v>
          </cell>
        </row>
        <row r="318">
          <cell r="B318" t="str">
            <v>Trinidad and Tobago</v>
          </cell>
        </row>
        <row r="319">
          <cell r="B319" t="str">
            <v>Tunisia</v>
          </cell>
        </row>
        <row r="320">
          <cell r="B320" t="str">
            <v>Turkey</v>
          </cell>
        </row>
        <row r="321">
          <cell r="B321" t="str">
            <v>Turkmenistan</v>
          </cell>
        </row>
        <row r="322">
          <cell r="B322" t="str">
            <v>Turks and Caicos Islands</v>
          </cell>
        </row>
        <row r="323">
          <cell r="B323" t="str">
            <v>Tuvalu</v>
          </cell>
        </row>
        <row r="324">
          <cell r="B324" t="str">
            <v>Uganda</v>
          </cell>
        </row>
        <row r="325">
          <cell r="B325" t="str">
            <v>Ukraine</v>
          </cell>
        </row>
        <row r="326">
          <cell r="B326" t="str">
            <v>United Arab Emirates</v>
          </cell>
        </row>
        <row r="327">
          <cell r="B327" t="str">
            <v>United Kingdom</v>
          </cell>
        </row>
        <row r="328">
          <cell r="B328" t="str">
            <v>United States</v>
          </cell>
        </row>
        <row r="329">
          <cell r="B329" t="str">
            <v>Uruguay</v>
          </cell>
        </row>
        <row r="330">
          <cell r="B330" t="str">
            <v>Uzbekistan</v>
          </cell>
        </row>
        <row r="331">
          <cell r="B331" t="str">
            <v>Wallis and Futuna</v>
          </cell>
        </row>
        <row r="332">
          <cell r="B332" t="str">
            <v>Vanuatu</v>
          </cell>
        </row>
        <row r="333">
          <cell r="B333" t="str">
            <v>Venezuela</v>
          </cell>
        </row>
        <row r="334">
          <cell r="B334" t="str">
            <v>West Bank</v>
          </cell>
        </row>
        <row r="335">
          <cell r="B335" t="str">
            <v>Vietnam</v>
          </cell>
        </row>
        <row r="336">
          <cell r="B336" t="str">
            <v>Virgin Islands</v>
          </cell>
        </row>
        <row r="337">
          <cell r="B337" t="str">
            <v>World</v>
          </cell>
        </row>
        <row r="338">
          <cell r="B338" t="str">
            <v>Yemen</v>
          </cell>
        </row>
        <row r="339">
          <cell r="B339" t="str">
            <v>Yugoslavia</v>
          </cell>
        </row>
        <row r="340">
          <cell r="B340" t="str">
            <v>Zambia</v>
          </cell>
        </row>
        <row r="341">
          <cell r="B341" t="str">
            <v>Zimbabwe</v>
          </cell>
        </row>
        <row r="348">
          <cell r="C348">
            <v>0.63542548254164621</v>
          </cell>
        </row>
        <row r="352">
          <cell r="B352" t="str">
            <v>1.1  Define deal characteristics</v>
          </cell>
        </row>
        <row r="353">
          <cell r="B353" t="str">
            <v>2.1  Staff scen &amp; central costs</v>
          </cell>
        </row>
        <row r="354">
          <cell r="B354" t="str">
            <v>3.1 Project costs</v>
          </cell>
        </row>
        <row r="355">
          <cell r="B355" t="str">
            <v>3.2 Workplace and infrastructure</v>
          </cell>
        </row>
        <row r="356">
          <cell r="B356" t="str">
            <v>3.3 BSS Applications</v>
          </cell>
        </row>
        <row r="357">
          <cell r="B357" t="str">
            <v>3.4 MSDP</v>
          </cell>
        </row>
        <row r="358">
          <cell r="B358" t="str">
            <v>3.5 WAN</v>
          </cell>
        </row>
        <row r="359">
          <cell r="B359" t="str">
            <v>3.6 Voice</v>
          </cell>
        </row>
        <row r="360">
          <cell r="B360" t="str">
            <v>3.7 Cost summary</v>
          </cell>
        </row>
        <row r="361">
          <cell r="B361" t="str">
            <v>Status sheet</v>
          </cell>
        </row>
        <row r="362">
          <cell r="B362" t="str">
            <v>Price sheet</v>
          </cell>
        </row>
        <row r="363">
          <cell r="B363" t="str">
            <v>Support sheet</v>
          </cell>
        </row>
        <row r="368">
          <cell r="C368" t="str">
            <v>Not started.</v>
          </cell>
        </row>
        <row r="369">
          <cell r="C369" t="str">
            <v>In progress.</v>
          </cell>
        </row>
        <row r="370">
          <cell r="C370" t="str">
            <v>Completed.</v>
          </cell>
        </row>
        <row r="371">
          <cell r="C371" t="str">
            <v>Verified and agreed.</v>
          </cell>
        </row>
        <row r="377">
          <cell r="B377" t="str">
            <v>Country WAN</v>
          </cell>
        </row>
        <row r="378">
          <cell r="B378" t="str">
            <v>Internet to be handled by Ericsson</v>
          </cell>
        </row>
        <row r="384">
          <cell r="B384" t="str">
            <v>New connection</v>
          </cell>
        </row>
        <row r="385">
          <cell r="B385" t="str">
            <v>Increased capacity</v>
          </cell>
        </row>
        <row r="391">
          <cell r="B391" t="str">
            <v>Every year</v>
          </cell>
        </row>
        <row r="392">
          <cell r="B392" t="str">
            <v>Every 2nd year</v>
          </cell>
        </row>
        <row r="393">
          <cell r="B393" t="str">
            <v>Every 3rd year</v>
          </cell>
        </row>
        <row r="394">
          <cell r="B394" t="str">
            <v>Every 4th year</v>
          </cell>
        </row>
        <row r="395">
          <cell r="B395" t="str">
            <v>Every 5th year</v>
          </cell>
        </row>
        <row r="396">
          <cell r="B396" t="str">
            <v>Only one phone is given</v>
          </cell>
        </row>
        <row r="400">
          <cell r="B400">
            <v>0</v>
          </cell>
        </row>
        <row r="401">
          <cell r="B401">
            <v>0.1</v>
          </cell>
        </row>
        <row r="402">
          <cell r="B402">
            <v>0.2</v>
          </cell>
        </row>
        <row r="403">
          <cell r="B403">
            <v>0.3</v>
          </cell>
        </row>
        <row r="404">
          <cell r="B404">
            <v>0.4</v>
          </cell>
        </row>
        <row r="405">
          <cell r="B405">
            <v>0.5</v>
          </cell>
        </row>
        <row r="406">
          <cell r="B406">
            <v>0.6</v>
          </cell>
        </row>
        <row r="407">
          <cell r="B407">
            <v>0.7</v>
          </cell>
        </row>
        <row r="408">
          <cell r="B408">
            <v>0.8</v>
          </cell>
        </row>
        <row r="409">
          <cell r="B409">
            <v>0.9</v>
          </cell>
        </row>
        <row r="410">
          <cell r="B410">
            <v>1</v>
          </cell>
        </row>
        <row r="414">
          <cell r="B414" t="str">
            <v>Services A</v>
          </cell>
        </row>
        <row r="415">
          <cell r="B415" t="str">
            <v>Services B</v>
          </cell>
        </row>
        <row r="416">
          <cell r="B416" t="str">
            <v>Services C</v>
          </cell>
        </row>
        <row r="417">
          <cell r="B417" t="str">
            <v>Services D</v>
          </cell>
        </row>
        <row r="418">
          <cell r="B418" t="str">
            <v>Services E</v>
          </cell>
        </row>
        <row r="419">
          <cell r="B419" t="str">
            <v>G&amp;A</v>
          </cell>
        </row>
        <row r="420">
          <cell r="B420" t="str">
            <v>R&amp;D</v>
          </cell>
        </row>
        <row r="421">
          <cell r="B421" t="str">
            <v>Product Management</v>
          </cell>
        </row>
        <row r="422">
          <cell r="B422" t="str">
            <v>Sales, Marketing &amp; Comm</v>
          </cell>
        </row>
        <row r="423">
          <cell r="B423" t="str">
            <v>Manufact. blue collar</v>
          </cell>
        </row>
        <row r="424">
          <cell r="B424" t="str">
            <v>Manufact. white collar</v>
          </cell>
        </row>
        <row r="425">
          <cell r="B425" t="str">
            <v>Sourcing</v>
          </cell>
        </row>
        <row r="426">
          <cell r="B426" t="str">
            <v>Supply blue collar</v>
          </cell>
        </row>
        <row r="427">
          <cell r="B427" t="str">
            <v>Supply white collar</v>
          </cell>
        </row>
        <row r="431">
          <cell r="B431" t="str">
            <v>No modification</v>
          </cell>
        </row>
        <row r="432">
          <cell r="B432" t="str">
            <v>In scope</v>
          </cell>
        </row>
        <row r="433">
          <cell r="B433" t="str">
            <v>Out of scope</v>
          </cell>
        </row>
        <row r="438">
          <cell r="B438" t="str">
            <v>Non traveller</v>
          </cell>
        </row>
        <row r="439">
          <cell r="B439" t="str">
            <v>Local traveller</v>
          </cell>
        </row>
        <row r="440">
          <cell r="B440" t="str">
            <v>International traveller</v>
          </cell>
        </row>
        <row r="444">
          <cell r="B444" t="str">
            <v>Period 1</v>
          </cell>
        </row>
        <row r="445">
          <cell r="B445" t="str">
            <v>Period 2</v>
          </cell>
        </row>
        <row r="450">
          <cell r="B450" t="str">
            <v>Ericsson will not take traffic costs</v>
          </cell>
        </row>
        <row r="451">
          <cell r="B451" t="str">
            <v>From Period 1</v>
          </cell>
        </row>
        <row r="452">
          <cell r="B452" t="str">
            <v>From Period 2</v>
          </cell>
        </row>
        <row r="456">
          <cell r="B456" t="str">
            <v>Ericsson will not take other voice costs</v>
          </cell>
        </row>
        <row r="457">
          <cell r="B457" t="str">
            <v>From Period 1</v>
          </cell>
        </row>
        <row r="458">
          <cell r="B458" t="str">
            <v>From Period 2</v>
          </cell>
        </row>
        <row r="462">
          <cell r="C462" t="e">
            <v>#REF!</v>
          </cell>
        </row>
        <row r="466">
          <cell r="B466" t="str">
            <v>Field Technician</v>
          </cell>
        </row>
        <row r="467">
          <cell r="B467" t="str">
            <v>Office staff</v>
          </cell>
        </row>
        <row r="536">
          <cell r="L536">
            <v>10244274</v>
          </cell>
          <cell r="M536">
            <v>5410755</v>
          </cell>
        </row>
        <row r="540">
          <cell r="L540">
            <v>1280534.25</v>
          </cell>
          <cell r="M540">
            <v>4058066.25</v>
          </cell>
          <cell r="N540">
            <v>4785399</v>
          </cell>
          <cell r="O540">
            <v>4409784</v>
          </cell>
          <cell r="P540">
            <v>4409784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</row>
        <row r="555">
          <cell r="R555">
            <v>390.5</v>
          </cell>
          <cell r="S555">
            <v>192</v>
          </cell>
          <cell r="T555">
            <v>198.5</v>
          </cell>
        </row>
        <row r="556">
          <cell r="R556">
            <v>261.80612244897958</v>
          </cell>
          <cell r="S556">
            <v>172.89795918367346</v>
          </cell>
          <cell r="T556">
            <v>88.908163265306129</v>
          </cell>
        </row>
        <row r="675">
          <cell r="G675">
            <v>10584</v>
          </cell>
          <cell r="I675">
            <v>6540</v>
          </cell>
        </row>
        <row r="828">
          <cell r="B828" t="str">
            <v>F1: As Is</v>
          </cell>
        </row>
        <row r="829">
          <cell r="B829" t="str">
            <v>F2: As Is + MWPL</v>
          </cell>
        </row>
        <row r="830">
          <cell r="B830" t="str">
            <v>F3: Ericsson solut. WAP only</v>
          </cell>
        </row>
        <row r="831">
          <cell r="B831" t="str">
            <v>F4: Ericsson solut. MWPL</v>
          </cell>
        </row>
        <row r="832">
          <cell r="B832" t="str">
            <v>F5: Ericsson solut. MWP</v>
          </cell>
        </row>
        <row r="833">
          <cell r="B833" t="str">
            <v>O1: As Is</v>
          </cell>
        </row>
        <row r="834">
          <cell r="B834" t="str">
            <v>O2: As Is + MWPL</v>
          </cell>
        </row>
        <row r="835">
          <cell r="B835" t="str">
            <v>O3: Ericsson solut. MWP</v>
          </cell>
        </row>
        <row r="893">
          <cell r="B893" t="str">
            <v>High integration</v>
          </cell>
        </row>
        <row r="894">
          <cell r="B894" t="str">
            <v>Low integration</v>
          </cell>
        </row>
        <row r="895">
          <cell r="B895" t="str">
            <v>No choice</v>
          </cell>
        </row>
        <row r="939">
          <cell r="B939" t="str">
            <v>Other</v>
          </cell>
        </row>
        <row r="940">
          <cell r="B940" t="str">
            <v>BSS Applications</v>
          </cell>
        </row>
        <row r="941">
          <cell r="B941" t="str">
            <v>WAN</v>
          </cell>
        </row>
        <row r="942">
          <cell r="B942" t="str">
            <v>Voice</v>
          </cell>
        </row>
        <row r="943">
          <cell r="B943" t="str">
            <v>Workplace and infra</v>
          </cell>
        </row>
        <row r="946">
          <cell r="B946" t="str">
            <v>Transition</v>
          </cell>
        </row>
        <row r="947">
          <cell r="B947" t="str">
            <v>Transformation</v>
          </cell>
        </row>
        <row r="948">
          <cell r="B948" t="str">
            <v>Exit</v>
          </cell>
        </row>
        <row r="950">
          <cell r="B950" t="str">
            <v>Y</v>
          </cell>
        </row>
        <row r="951">
          <cell r="B951" t="str">
            <v>N</v>
          </cell>
        </row>
        <row r="1015">
          <cell r="C1015">
            <v>768000</v>
          </cell>
          <cell r="D1015">
            <v>1536000</v>
          </cell>
          <cell r="E1015">
            <v>0</v>
          </cell>
        </row>
        <row r="1055">
          <cell r="F1055">
            <v>285.39999999999998</v>
          </cell>
        </row>
      </sheetData>
      <sheetData sheetId="17"/>
      <sheetData sheetId="18"/>
      <sheetData sheetId="19" refreshError="1">
        <row r="1">
          <cell r="C1" t="str">
            <v>Status sheet</v>
          </cell>
        </row>
      </sheetData>
      <sheetData sheetId="20" refreshError="1">
        <row r="1">
          <cell r="C1" t="str">
            <v>Price sheet</v>
          </cell>
        </row>
        <row r="6">
          <cell r="B6" t="str">
            <v>Application hosting</v>
          </cell>
          <cell r="C6" t="str">
            <v>Supplier</v>
          </cell>
          <cell r="E6" t="str">
            <v>Price suggestion</v>
          </cell>
          <cell r="G6" t="str">
            <v>Own price estimation</v>
          </cell>
          <cell r="I6" t="str">
            <v>Price used in tool</v>
          </cell>
          <cell r="K6" t="str">
            <v>Comments/assumptions</v>
          </cell>
        </row>
        <row r="7">
          <cell r="B7" t="str">
            <v>Hosting cost, C1 Windows/Linux</v>
          </cell>
          <cell r="E7">
            <v>114218</v>
          </cell>
          <cell r="G7">
            <v>0</v>
          </cell>
          <cell r="I7">
            <v>114218</v>
          </cell>
        </row>
        <row r="8">
          <cell r="B8" t="str">
            <v>Hosting cost, C2 Windows/Linux</v>
          </cell>
          <cell r="E8">
            <v>179808</v>
          </cell>
          <cell r="G8">
            <v>0</v>
          </cell>
          <cell r="I8">
            <v>179808</v>
          </cell>
        </row>
        <row r="9">
          <cell r="B9" t="str">
            <v>Hosting cost, C3 Windows/Linux</v>
          </cell>
          <cell r="E9">
            <v>237746</v>
          </cell>
          <cell r="G9">
            <v>0</v>
          </cell>
          <cell r="I9">
            <v>237746</v>
          </cell>
        </row>
        <row r="10">
          <cell r="B10" t="str">
            <v>Hosting cost, C1 Unix</v>
          </cell>
          <cell r="E10">
            <v>174539</v>
          </cell>
          <cell r="G10">
            <v>0</v>
          </cell>
          <cell r="I10">
            <v>174539</v>
          </cell>
        </row>
        <row r="11">
          <cell r="B11" t="str">
            <v>Hosting cost, C2 Unix</v>
          </cell>
          <cell r="E11">
            <v>282047</v>
          </cell>
          <cell r="G11">
            <v>0</v>
          </cell>
          <cell r="I11">
            <v>282047</v>
          </cell>
        </row>
        <row r="12">
          <cell r="B12" t="str">
            <v>Hosting cost, C3 Unix</v>
          </cell>
          <cell r="E12">
            <v>389555</v>
          </cell>
          <cell r="G12">
            <v>0</v>
          </cell>
          <cell r="I12">
            <v>389555</v>
          </cell>
        </row>
        <row r="18">
          <cell r="B18" t="str">
            <v>Server categories</v>
          </cell>
          <cell r="C18" t="str">
            <v>Service hours</v>
          </cell>
          <cell r="E18" t="str">
            <v>Relative availability</v>
          </cell>
        </row>
        <row r="19">
          <cell r="B19" t="str">
            <v>Category 1 (C1)</v>
          </cell>
          <cell r="C19" t="str">
            <v>5 days 8 hours</v>
          </cell>
          <cell r="E19" t="str">
            <v>Fix on fail</v>
          </cell>
        </row>
        <row r="20">
          <cell r="B20" t="str">
            <v>Category 2 (C2)</v>
          </cell>
          <cell r="C20" t="str">
            <v>7 days 24 hours</v>
          </cell>
          <cell r="E20">
            <v>0.98499999999999999</v>
          </cell>
        </row>
        <row r="21">
          <cell r="B21" t="str">
            <v>Category 3 (C3)</v>
          </cell>
          <cell r="C21" t="str">
            <v>7 days 24 hours</v>
          </cell>
          <cell r="E21">
            <v>0.995</v>
          </cell>
        </row>
        <row r="26">
          <cell r="B26" t="str">
            <v>Datavolume price</v>
          </cell>
          <cell r="E26">
            <v>192</v>
          </cell>
          <cell r="G26">
            <v>0</v>
          </cell>
          <cell r="I26">
            <v>192</v>
          </cell>
        </row>
        <row r="34">
          <cell r="B34" t="str">
            <v>Application maint, dev and support</v>
          </cell>
          <cell r="C34" t="str">
            <v>Supplier</v>
          </cell>
          <cell r="E34" t="str">
            <v>Price suggestion</v>
          </cell>
          <cell r="G34" t="str">
            <v>Own price estimation</v>
          </cell>
          <cell r="I34" t="str">
            <v>Price used in tool</v>
          </cell>
          <cell r="K34" t="str">
            <v>Comments/assumptions</v>
          </cell>
        </row>
        <row r="35">
          <cell r="B35" t="str">
            <v>Application Maintenance</v>
          </cell>
          <cell r="E35">
            <v>2392000</v>
          </cell>
          <cell r="G35">
            <v>0</v>
          </cell>
          <cell r="I35">
            <v>2392000</v>
          </cell>
        </row>
        <row r="36">
          <cell r="B36" t="str">
            <v>Application Development</v>
          </cell>
          <cell r="E36">
            <v>2392000</v>
          </cell>
          <cell r="G36">
            <v>0</v>
          </cell>
          <cell r="I36">
            <v>2392000</v>
          </cell>
        </row>
        <row r="37">
          <cell r="B37" t="str">
            <v>Application Support</v>
          </cell>
          <cell r="E37">
            <v>2392000</v>
          </cell>
          <cell r="G37">
            <v>0</v>
          </cell>
          <cell r="I37">
            <v>2392000</v>
          </cell>
        </row>
        <row r="50">
          <cell r="B50" t="str">
            <v>Datacenter key ratio</v>
          </cell>
          <cell r="C50" t="str">
            <v>Supplier</v>
          </cell>
          <cell r="E50" t="str">
            <v>Price suggestion</v>
          </cell>
          <cell r="G50" t="str">
            <v>Own price estimation</v>
          </cell>
          <cell r="I50" t="str">
            <v>Price used in tool</v>
          </cell>
          <cell r="K50" t="str">
            <v>Comments/assumptions</v>
          </cell>
        </row>
        <row r="51">
          <cell r="B51" t="str">
            <v>Datacenter premises</v>
          </cell>
          <cell r="E51">
            <v>0</v>
          </cell>
          <cell r="G51">
            <v>0</v>
          </cell>
          <cell r="I51">
            <v>0</v>
          </cell>
        </row>
        <row r="59">
          <cell r="B59" t="str">
            <v>Managed Workplace</v>
          </cell>
          <cell r="C59" t="str">
            <v>Supplier</v>
          </cell>
          <cell r="E59" t="str">
            <v>Price suggestion</v>
          </cell>
          <cell r="G59" t="str">
            <v>Own price estimation</v>
          </cell>
          <cell r="I59" t="str">
            <v>Price used in tool</v>
          </cell>
          <cell r="K59" t="str">
            <v>Comments/assumptions</v>
          </cell>
        </row>
        <row r="60">
          <cell r="B60" t="str">
            <v>MWP</v>
          </cell>
          <cell r="E60">
            <v>11192.55669551587</v>
          </cell>
          <cell r="G60">
            <v>0</v>
          </cell>
          <cell r="I60">
            <v>11192.55669551587</v>
          </cell>
        </row>
        <row r="61">
          <cell r="B61" t="str">
            <v>Additional MWP</v>
          </cell>
          <cell r="E61">
            <v>5231.6000000000004</v>
          </cell>
          <cell r="G61">
            <v>0</v>
          </cell>
          <cell r="I61">
            <v>5231.6000000000004</v>
          </cell>
        </row>
        <row r="62">
          <cell r="B62" t="str">
            <v>Extra storage</v>
          </cell>
          <cell r="E62">
            <v>134</v>
          </cell>
          <cell r="G62">
            <v>0</v>
          </cell>
          <cell r="I62">
            <v>134</v>
          </cell>
        </row>
        <row r="63">
          <cell r="B63" t="str">
            <v>IMAC</v>
          </cell>
          <cell r="E63">
            <v>431</v>
          </cell>
          <cell r="G63">
            <v>0</v>
          </cell>
          <cell r="I63">
            <v>431</v>
          </cell>
        </row>
        <row r="65">
          <cell r="B65" t="str">
            <v>Managed Workplace Light</v>
          </cell>
          <cell r="C65" t="str">
            <v>Supplier</v>
          </cell>
          <cell r="E65" t="str">
            <v>Price suggestion</v>
          </cell>
          <cell r="G65" t="str">
            <v>Own price estimation</v>
          </cell>
          <cell r="I65" t="str">
            <v>Price used in tool</v>
          </cell>
          <cell r="K65" t="str">
            <v>Comments/assumptions</v>
          </cell>
        </row>
        <row r="66">
          <cell r="B66" t="str">
            <v>MWPL (Trusted Client)</v>
          </cell>
          <cell r="E66">
            <v>3742</v>
          </cell>
          <cell r="G66">
            <v>0</v>
          </cell>
          <cell r="I66">
            <v>3742</v>
          </cell>
        </row>
        <row r="67">
          <cell r="B67" t="str">
            <v>PC Hardware (for MWPL)</v>
          </cell>
          <cell r="E67">
            <v>2944</v>
          </cell>
          <cell r="I67">
            <v>2944</v>
          </cell>
        </row>
        <row r="68">
          <cell r="B68" t="str">
            <v>Infrastructure and support - At a non-office location</v>
          </cell>
          <cell r="E68">
            <v>1911.9250593796473</v>
          </cell>
          <cell r="G68">
            <v>0</v>
          </cell>
          <cell r="I68">
            <v>1911.9250593796473</v>
          </cell>
        </row>
        <row r="69">
          <cell r="B69" t="str">
            <v>Infrastructure and support- At an office location</v>
          </cell>
          <cell r="E69">
            <v>3200.9250593796473</v>
          </cell>
          <cell r="G69">
            <v>0</v>
          </cell>
          <cell r="I69">
            <v>3200.9250593796473</v>
          </cell>
        </row>
        <row r="78">
          <cell r="B78" t="str">
            <v>Voice</v>
          </cell>
          <cell r="C78" t="str">
            <v>Supplier</v>
          </cell>
          <cell r="E78" t="str">
            <v>Price suggestion fixed phone</v>
          </cell>
          <cell r="G78" t="str">
            <v>Price suggestion mobile phone</v>
          </cell>
          <cell r="I78" t="str">
            <v>Own price estimation fixed phone</v>
          </cell>
          <cell r="K78" t="str">
            <v>Own price estimation mobile phone</v>
          </cell>
          <cell r="M78" t="str">
            <v>Price used in tool, fixed phone</v>
          </cell>
          <cell r="O78" t="str">
            <v>Price used in tool, mobile phone</v>
          </cell>
          <cell r="Q78" t="str">
            <v>Comments/assumptions</v>
          </cell>
        </row>
        <row r="79">
          <cell r="B79" t="str">
            <v>Traffic and subscriptions, Office personnel</v>
          </cell>
          <cell r="E79">
            <v>0</v>
          </cell>
          <cell r="G79">
            <v>0</v>
          </cell>
          <cell r="I79">
            <v>0</v>
          </cell>
          <cell r="K79">
            <v>40800</v>
          </cell>
          <cell r="M79">
            <v>0</v>
          </cell>
          <cell r="O79">
            <v>40800</v>
          </cell>
        </row>
        <row r="80">
          <cell r="B80" t="str">
            <v>Traffic and subscriptions, Local traveller</v>
          </cell>
          <cell r="E80">
            <v>0</v>
          </cell>
          <cell r="G80">
            <v>0</v>
          </cell>
          <cell r="I80">
            <v>0</v>
          </cell>
          <cell r="K80">
            <v>40800</v>
          </cell>
          <cell r="M80">
            <v>0</v>
          </cell>
          <cell r="O80">
            <v>40800</v>
          </cell>
        </row>
        <row r="81">
          <cell r="B81" t="str">
            <v>Traffic and subscriptions, International traveller</v>
          </cell>
          <cell r="E81">
            <v>0</v>
          </cell>
          <cell r="G81">
            <v>0</v>
          </cell>
          <cell r="I81">
            <v>0</v>
          </cell>
          <cell r="K81">
            <v>40800</v>
          </cell>
          <cell r="M81">
            <v>0</v>
          </cell>
          <cell r="O81">
            <v>40800</v>
          </cell>
        </row>
        <row r="85">
          <cell r="B85" t="str">
            <v>Switchboard costs</v>
          </cell>
          <cell r="E85">
            <v>0</v>
          </cell>
          <cell r="I85">
            <v>0</v>
          </cell>
        </row>
        <row r="86">
          <cell r="B86" t="str">
            <v>Fixed device, simple</v>
          </cell>
          <cell r="E86">
            <v>277.5</v>
          </cell>
          <cell r="G86">
            <v>0</v>
          </cell>
          <cell r="I86">
            <v>277.5</v>
          </cell>
        </row>
        <row r="87">
          <cell r="B87" t="str">
            <v>Fixed device, advanced</v>
          </cell>
          <cell r="E87">
            <v>740</v>
          </cell>
          <cell r="G87">
            <v>0</v>
          </cell>
          <cell r="I87">
            <v>740</v>
          </cell>
        </row>
        <row r="88">
          <cell r="B88" t="str">
            <v>Mobile device, simple</v>
          </cell>
          <cell r="E88">
            <v>1572.5</v>
          </cell>
          <cell r="G88">
            <v>0</v>
          </cell>
          <cell r="I88">
            <v>1572.5</v>
          </cell>
        </row>
        <row r="89">
          <cell r="B89" t="str">
            <v>Mobile device, advanced</v>
          </cell>
          <cell r="E89">
            <v>5143</v>
          </cell>
          <cell r="G89">
            <v>0</v>
          </cell>
          <cell r="I89">
            <v>5143</v>
          </cell>
        </row>
        <row r="100">
          <cell r="B100" t="str">
            <v>Central costsMonthly unit prices</v>
          </cell>
          <cell r="C100" t="str">
            <v>Services A</v>
          </cell>
          <cell r="D100" t="str">
            <v>Services B</v>
          </cell>
          <cell r="E100" t="str">
            <v>Services C</v>
          </cell>
          <cell r="F100" t="str">
            <v>Services D</v>
          </cell>
          <cell r="G100" t="str">
            <v>Services E</v>
          </cell>
          <cell r="H100" t="str">
            <v>G&amp;A</v>
          </cell>
        </row>
        <row r="101">
          <cell r="B101" t="str">
            <v>Global IT Maintenance</v>
          </cell>
          <cell r="C101">
            <v>131</v>
          </cell>
          <cell r="D101">
            <v>868</v>
          </cell>
          <cell r="E101">
            <v>1768</v>
          </cell>
          <cell r="F101">
            <v>3614</v>
          </cell>
          <cell r="G101">
            <v>3076</v>
          </cell>
          <cell r="H101">
            <v>2962</v>
          </cell>
        </row>
        <row r="102">
          <cell r="B102" t="str">
            <v>SAP (MUS &amp; CBS) Maintenance</v>
          </cell>
          <cell r="C102">
            <v>0</v>
          </cell>
          <cell r="D102">
            <v>203</v>
          </cell>
          <cell r="E102">
            <v>207</v>
          </cell>
          <cell r="F102">
            <v>1403</v>
          </cell>
          <cell r="G102">
            <v>714</v>
          </cell>
          <cell r="H102">
            <v>779</v>
          </cell>
        </row>
        <row r="103">
          <cell r="B103" t="str">
            <v>Scala Maintenance</v>
          </cell>
          <cell r="C103">
            <v>0</v>
          </cell>
          <cell r="D103">
            <v>181</v>
          </cell>
          <cell r="E103">
            <v>780</v>
          </cell>
          <cell r="F103">
            <v>1466</v>
          </cell>
          <cell r="G103">
            <v>730</v>
          </cell>
          <cell r="H103">
            <v>1292</v>
          </cell>
        </row>
        <row r="104">
          <cell r="B104" t="str">
            <v>Global IT Development</v>
          </cell>
          <cell r="C104">
            <v>409</v>
          </cell>
          <cell r="D104">
            <v>808</v>
          </cell>
          <cell r="E104">
            <v>691</v>
          </cell>
          <cell r="F104">
            <v>2001</v>
          </cell>
          <cell r="G104">
            <v>2039</v>
          </cell>
          <cell r="H104">
            <v>564</v>
          </cell>
        </row>
        <row r="105">
          <cell r="B105" t="str">
            <v>SAP (MUS &amp; CBS) Development</v>
          </cell>
          <cell r="C105">
            <v>11</v>
          </cell>
          <cell r="D105">
            <v>210</v>
          </cell>
          <cell r="E105">
            <v>147</v>
          </cell>
          <cell r="F105">
            <v>933</v>
          </cell>
          <cell r="G105">
            <v>512</v>
          </cell>
          <cell r="H105">
            <v>1223</v>
          </cell>
        </row>
        <row r="106">
          <cell r="B106" t="str">
            <v>Scala Development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9">
          <cell r="B109" t="str">
            <v>Central costsAnnual prices by system</v>
          </cell>
          <cell r="C109" t="str">
            <v>Services A</v>
          </cell>
          <cell r="D109" t="str">
            <v>Services B</v>
          </cell>
          <cell r="E109" t="str">
            <v>Services C</v>
          </cell>
          <cell r="F109" t="str">
            <v>Services D</v>
          </cell>
          <cell r="G109" t="str">
            <v>Services E</v>
          </cell>
          <cell r="H109" t="str">
            <v>G&amp;A</v>
          </cell>
        </row>
        <row r="110">
          <cell r="B110" t="str">
            <v>SAP (MUS &amp; CBS)</v>
          </cell>
          <cell r="C110">
            <v>5652</v>
          </cell>
          <cell r="D110">
            <v>21876</v>
          </cell>
          <cell r="E110">
            <v>29460</v>
          </cell>
          <cell r="F110">
            <v>95412</v>
          </cell>
          <cell r="G110">
            <v>65748</v>
          </cell>
          <cell r="H110">
            <v>59700</v>
          </cell>
          <cell r="I110">
            <v>80712</v>
          </cell>
          <cell r="J110">
            <v>85860</v>
          </cell>
          <cell r="K110">
            <v>76140</v>
          </cell>
          <cell r="L110">
            <v>14088</v>
          </cell>
          <cell r="M110">
            <v>93540</v>
          </cell>
          <cell r="N110">
            <v>129924</v>
          </cell>
          <cell r="O110">
            <v>25104</v>
          </cell>
          <cell r="P110">
            <v>143496</v>
          </cell>
        </row>
        <row r="111">
          <cell r="B111" t="str">
            <v>Scala:</v>
          </cell>
          <cell r="C111">
            <v>6480</v>
          </cell>
          <cell r="D111">
            <v>22284</v>
          </cell>
          <cell r="E111">
            <v>38868</v>
          </cell>
          <cell r="F111">
            <v>84972</v>
          </cell>
          <cell r="G111">
            <v>70140</v>
          </cell>
          <cell r="H111">
            <v>57816</v>
          </cell>
          <cell r="I111">
            <v>85308</v>
          </cell>
          <cell r="J111">
            <v>62532</v>
          </cell>
          <cell r="K111">
            <v>82956</v>
          </cell>
          <cell r="L111">
            <v>10452</v>
          </cell>
          <cell r="M111">
            <v>91980</v>
          </cell>
          <cell r="N111">
            <v>129876</v>
          </cell>
          <cell r="O111">
            <v>11616</v>
          </cell>
          <cell r="P111">
            <v>105336</v>
          </cell>
        </row>
        <row r="112">
          <cell r="B112" t="str">
            <v>Other:</v>
          </cell>
          <cell r="C112">
            <v>6480</v>
          </cell>
          <cell r="D112">
            <v>20112</v>
          </cell>
          <cell r="E112">
            <v>29508</v>
          </cell>
          <cell r="F112">
            <v>67380</v>
          </cell>
          <cell r="G112">
            <v>61380</v>
          </cell>
          <cell r="H112">
            <v>42312</v>
          </cell>
          <cell r="I112">
            <v>69804</v>
          </cell>
          <cell r="J112">
            <v>47028</v>
          </cell>
          <cell r="K112">
            <v>67452</v>
          </cell>
          <cell r="L112">
            <v>10452</v>
          </cell>
          <cell r="M112">
            <v>76476</v>
          </cell>
          <cell r="N112">
            <v>114372</v>
          </cell>
          <cell r="O112">
            <v>11616</v>
          </cell>
          <cell r="P112">
            <v>89832</v>
          </cell>
        </row>
      </sheetData>
      <sheetData sheetId="21" refreshError="1">
        <row r="1">
          <cell r="C1" t="str">
            <v>Support sheet</v>
          </cell>
        </row>
        <row r="4">
          <cell r="B4" t="str">
            <v>Workplace functionality</v>
          </cell>
        </row>
        <row r="55">
          <cell r="B55" t="str">
            <v>Modification of MWP-ratio</v>
          </cell>
        </row>
        <row r="59">
          <cell r="C59">
            <v>0.4</v>
          </cell>
        </row>
        <row r="60">
          <cell r="C60">
            <v>0</v>
          </cell>
        </row>
        <row r="61">
          <cell r="C61">
            <v>0.1</v>
          </cell>
        </row>
        <row r="62">
          <cell r="C62">
            <v>0.1</v>
          </cell>
        </row>
        <row r="63">
          <cell r="C63">
            <v>0.1</v>
          </cell>
        </row>
        <row r="64">
          <cell r="C64">
            <v>0.15</v>
          </cell>
        </row>
        <row r="65">
          <cell r="C65">
            <v>0.15</v>
          </cell>
        </row>
        <row r="69">
          <cell r="B69" t="str">
            <v>Guidelines for handling investments</v>
          </cell>
        </row>
        <row r="80">
          <cell r="B80" t="str">
            <v>Field Operations Functional Roles and Jobs</v>
          </cell>
        </row>
        <row r="147">
          <cell r="B147" t="str">
            <v>NOC Functional Roles and Jobs</v>
          </cell>
        </row>
        <row r="185">
          <cell r="B185" t="str">
            <v>NRO roles</v>
          </cell>
        </row>
        <row r="188">
          <cell r="B188" t="str">
            <v>NRO functional role mapping</v>
          </cell>
          <cell r="C188" t="str">
            <v>Functional Role</v>
          </cell>
          <cell r="E188" t="str">
            <v>Job Category</v>
          </cell>
        </row>
        <row r="189">
          <cell r="C189" t="str">
            <v>Site Aquisition Management</v>
          </cell>
          <cell r="E189" t="str">
            <v>Services C</v>
          </cell>
        </row>
        <row r="190">
          <cell r="C190" t="str">
            <v>Site Aquisition Engineer</v>
          </cell>
          <cell r="E190" t="str">
            <v>Services C</v>
          </cell>
        </row>
        <row r="191">
          <cell r="C191" t="str">
            <v>Site Aquisition Technician</v>
          </cell>
          <cell r="E191" t="str">
            <v>Services A</v>
          </cell>
        </row>
        <row r="192">
          <cell r="C192" t="str">
            <v>Civil Works Management</v>
          </cell>
          <cell r="E192" t="str">
            <v>Services C</v>
          </cell>
        </row>
        <row r="193">
          <cell r="C193" t="str">
            <v>Civil Works Engineer</v>
          </cell>
          <cell r="E193" t="str">
            <v>Services C</v>
          </cell>
        </row>
        <row r="194">
          <cell r="C194" t="str">
            <v>Civil Works Technician</v>
          </cell>
          <cell r="E194" t="str">
            <v>Services A</v>
          </cell>
        </row>
        <row r="195">
          <cell r="C195" t="str">
            <v>Site Engineer</v>
          </cell>
          <cell r="E195" t="str">
            <v>Services A</v>
          </cell>
        </row>
        <row r="196">
          <cell r="C196" t="str">
            <v>Advanced Engineer</v>
          </cell>
          <cell r="E196" t="str">
            <v>Services A</v>
          </cell>
        </row>
        <row r="197">
          <cell r="C197" t="str">
            <v>Installation Technician</v>
          </cell>
          <cell r="E197" t="str">
            <v>Services A</v>
          </cell>
        </row>
        <row r="198">
          <cell r="C198" t="str">
            <v>ASP Installation Technician</v>
          </cell>
          <cell r="E198" t="str">
            <v>Services A</v>
          </cell>
        </row>
        <row r="199">
          <cell r="C199" t="str">
            <v>NRO Customer Project Manager</v>
          </cell>
          <cell r="E199" t="str">
            <v>Services C</v>
          </cell>
        </row>
        <row r="200">
          <cell r="C200" t="str">
            <v>Service Project Manager</v>
          </cell>
          <cell r="E200" t="str">
            <v>Services C</v>
          </cell>
        </row>
        <row r="201">
          <cell r="C201" t="str">
            <v>Integration Engineer</v>
          </cell>
          <cell r="E201" t="str">
            <v>Services C</v>
          </cell>
        </row>
        <row r="202">
          <cell r="C202" t="str">
            <v>Configuration Engineer</v>
          </cell>
          <cell r="E202" t="str">
            <v>Services C</v>
          </cell>
        </row>
        <row r="203">
          <cell r="C203" t="str">
            <v>Tools &amp; Method Engineer</v>
          </cell>
          <cell r="E203" t="str">
            <v>Services C</v>
          </cell>
        </row>
        <row r="206">
          <cell r="B206" t="str">
            <v>N&amp;TCfunctional role mapping</v>
          </cell>
          <cell r="C206" t="str">
            <v>Functional role</v>
          </cell>
          <cell r="E206" t="str">
            <v>Job category</v>
          </cell>
        </row>
        <row r="207">
          <cell r="C207" t="str">
            <v>N&amp;TC Project Manager</v>
          </cell>
          <cell r="E207" t="str">
            <v>Services B</v>
          </cell>
        </row>
        <row r="208">
          <cell r="C208" t="str">
            <v>Strategy Consultant</v>
          </cell>
          <cell r="E208" t="str">
            <v>Services B</v>
          </cell>
        </row>
        <row r="209">
          <cell r="C209" t="str">
            <v>Solution Consultant</v>
          </cell>
          <cell r="E209" t="str">
            <v>Services C</v>
          </cell>
        </row>
        <row r="210">
          <cell r="C210" t="str">
            <v>Security Consultant</v>
          </cell>
          <cell r="E210" t="str">
            <v>Services C</v>
          </cell>
        </row>
        <row r="211">
          <cell r="C211" t="str">
            <v>Network Consultant</v>
          </cell>
          <cell r="E211" t="str">
            <v>Services B</v>
          </cell>
        </row>
        <row r="212">
          <cell r="C212" t="str">
            <v>N&amp;TC Tools Designer</v>
          </cell>
          <cell r="E212" t="str">
            <v>Services B</v>
          </cell>
        </row>
        <row r="221">
          <cell r="B221" t="str">
            <v>MSDP Cost Components</v>
          </cell>
        </row>
        <row r="260">
          <cell r="B260" t="str">
            <v>Period 1</v>
          </cell>
          <cell r="C260" t="str">
            <v>Additional MWP</v>
          </cell>
        </row>
        <row r="261">
          <cell r="B261" t="str">
            <v>Suggested number</v>
          </cell>
          <cell r="C261">
            <v>0</v>
          </cell>
        </row>
        <row r="262">
          <cell r="B262" t="str">
            <v>Your estimation</v>
          </cell>
        </row>
        <row r="264">
          <cell r="B264" t="str">
            <v>Used number</v>
          </cell>
          <cell r="C264">
            <v>0</v>
          </cell>
        </row>
        <row r="267">
          <cell r="B267" t="str">
            <v>Period 2</v>
          </cell>
          <cell r="C267" t="str">
            <v>Additional MWP</v>
          </cell>
          <cell r="D267" t="str">
            <v>Infra</v>
          </cell>
          <cell r="E267" t="str">
            <v>Infra</v>
          </cell>
          <cell r="F267" t="str">
            <v>Trusted Client</v>
          </cell>
          <cell r="G267" t="str">
            <v>MWP</v>
          </cell>
        </row>
        <row r="268">
          <cell r="B268" t="str">
            <v>Suggested number</v>
          </cell>
          <cell r="C268">
            <v>0</v>
          </cell>
          <cell r="D268">
            <v>173</v>
          </cell>
          <cell r="E268">
            <v>0</v>
          </cell>
          <cell r="F268">
            <v>173</v>
          </cell>
          <cell r="G268">
            <v>89</v>
          </cell>
        </row>
        <row r="269">
          <cell r="B269" t="str">
            <v>Your estimation</v>
          </cell>
        </row>
        <row r="271">
          <cell r="B271" t="str">
            <v>Used number</v>
          </cell>
          <cell r="C271">
            <v>0</v>
          </cell>
          <cell r="D271">
            <v>173</v>
          </cell>
          <cell r="E271">
            <v>0</v>
          </cell>
          <cell r="F271">
            <v>173</v>
          </cell>
          <cell r="G271">
            <v>89</v>
          </cell>
        </row>
        <row r="274">
          <cell r="B274" t="str">
            <v>Scope of WAN</v>
          </cell>
        </row>
        <row r="340">
          <cell r="B340" t="str">
            <v>Availability</v>
          </cell>
          <cell r="C340" t="str">
            <v>Level of availability</v>
          </cell>
        </row>
        <row r="341">
          <cell r="B341" t="str">
            <v>Gold</v>
          </cell>
          <cell r="C341" t="str">
            <v>Gold solutions are designed according to contract and regional conditions. Every Gold contract is subject to IT Management’s approval.</v>
          </cell>
        </row>
        <row r="342">
          <cell r="B342" t="str">
            <v>Silver</v>
          </cell>
          <cell r="C342" t="str">
            <v>Silver solutions are designed to meet an availability of at least 99,5%, with central support 24 hours per day and 7 days per week, and less than 15 interrupts per month during local working days, 7-24.</v>
          </cell>
        </row>
        <row r="343">
          <cell r="B343" t="str">
            <v>Bronze</v>
          </cell>
          <cell r="C343" t="str">
            <v>Bronze solutions are designed to meet an availability of at least 99%, with central support 24 hours per day and 7 days per week. There are regional Service Level variations and the most cost efficient solution will be used.</v>
          </cell>
          <cell r="K343" t="str">
            <v>Back to Country WAN sheet.</v>
          </cell>
        </row>
        <row r="350">
          <cell r="B350" t="str">
            <v>WAP for WFM scenario for Field Technicians</v>
          </cell>
          <cell r="C350" t="str">
            <v>Period 1</v>
          </cell>
          <cell r="D350" t="str">
            <v>Period 2</v>
          </cell>
        </row>
        <row r="351">
          <cell r="B351" t="str">
            <v>Customer responsibility</v>
          </cell>
          <cell r="C351">
            <v>192</v>
          </cell>
          <cell r="D351">
            <v>0</v>
          </cell>
        </row>
        <row r="352">
          <cell r="B352" t="str">
            <v>Ericsson responsibility</v>
          </cell>
          <cell r="C352">
            <v>0</v>
          </cell>
          <cell r="D352">
            <v>0</v>
          </cell>
        </row>
        <row r="359">
          <cell r="B359" t="str">
            <v>Proposed solutions</v>
          </cell>
          <cell r="F359" t="str">
            <v>Field Technicians</v>
          </cell>
          <cell r="K359" t="str">
            <v>Other staff</v>
          </cell>
        </row>
        <row r="360">
          <cell r="F360" t="str">
            <v>F1: As Is</v>
          </cell>
          <cell r="G360" t="str">
            <v>F2: As Is + MWPL</v>
          </cell>
          <cell r="H360" t="str">
            <v>F3: Ericsson solut. WAP only</v>
          </cell>
          <cell r="I360" t="str">
            <v>F4: Ericsson solut. MWPL</v>
          </cell>
          <cell r="J360" t="str">
            <v>F5: Ericsson solut. MWP</v>
          </cell>
          <cell r="K360" t="str">
            <v>O1: As Is</v>
          </cell>
          <cell r="L360" t="str">
            <v>O2: As Is + MWPL</v>
          </cell>
          <cell r="M360" t="str">
            <v>O3: Ericsson solut. MWP</v>
          </cell>
        </row>
        <row r="361">
          <cell r="B361" t="str">
            <v>WAN and infrastructure</v>
          </cell>
          <cell r="C361" t="str">
            <v>Customer solution</v>
          </cell>
          <cell r="F361" t="str">
            <v>x</v>
          </cell>
          <cell r="G361" t="str">
            <v>x</v>
          </cell>
          <cell r="H361">
            <v>0</v>
          </cell>
          <cell r="I361">
            <v>0</v>
          </cell>
          <cell r="J361">
            <v>0</v>
          </cell>
          <cell r="K361" t="str">
            <v>x</v>
          </cell>
          <cell r="L361" t="str">
            <v>x</v>
          </cell>
          <cell r="M361">
            <v>0</v>
          </cell>
        </row>
        <row r="362">
          <cell r="C362" t="str">
            <v>Ericsson ECN solution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 t="str">
            <v>x</v>
          </cell>
          <cell r="K362">
            <v>0</v>
          </cell>
          <cell r="L362">
            <v>0</v>
          </cell>
          <cell r="M362" t="str">
            <v>x</v>
          </cell>
        </row>
        <row r="363">
          <cell r="C363" t="str">
            <v>No LAN needed</v>
          </cell>
          <cell r="F363">
            <v>0</v>
          </cell>
          <cell r="G363">
            <v>0</v>
          </cell>
          <cell r="H363" t="str">
            <v>x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C364" t="str">
            <v>Ericsson other Internet solution</v>
          </cell>
          <cell r="F364">
            <v>0</v>
          </cell>
          <cell r="G364">
            <v>0</v>
          </cell>
          <cell r="H364">
            <v>0</v>
          </cell>
          <cell r="I364" t="str">
            <v>x</v>
          </cell>
          <cell r="J364" t="str">
            <v>(x)</v>
          </cell>
          <cell r="K364">
            <v>0</v>
          </cell>
          <cell r="L364">
            <v>0</v>
          </cell>
          <cell r="M364" t="str">
            <v>(x)</v>
          </cell>
        </row>
        <row r="366">
          <cell r="B366" t="str">
            <v>PC Client</v>
          </cell>
          <cell r="C366" t="str">
            <v>Customer solution with MWPL 2</v>
          </cell>
          <cell r="F366">
            <v>0</v>
          </cell>
          <cell r="G366" t="str">
            <v>x</v>
          </cell>
          <cell r="H366">
            <v>0</v>
          </cell>
          <cell r="I366" t="str">
            <v>x</v>
          </cell>
          <cell r="J366">
            <v>0</v>
          </cell>
          <cell r="K366">
            <v>0</v>
          </cell>
          <cell r="L366" t="str">
            <v>x</v>
          </cell>
          <cell r="M366">
            <v>0</v>
          </cell>
        </row>
        <row r="367">
          <cell r="B367">
            <v>0</v>
          </cell>
          <cell r="C367" t="str">
            <v>Customer solution without MWPL 2</v>
          </cell>
          <cell r="D367">
            <v>0</v>
          </cell>
          <cell r="E367">
            <v>0</v>
          </cell>
          <cell r="F367" t="str">
            <v>x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str">
            <v>x</v>
          </cell>
          <cell r="L367">
            <v>0</v>
          </cell>
          <cell r="M367">
            <v>0</v>
          </cell>
        </row>
        <row r="368">
          <cell r="B368">
            <v>0</v>
          </cell>
          <cell r="C368" t="str">
            <v>MWP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 t="str">
            <v>x</v>
          </cell>
          <cell r="K368">
            <v>0</v>
          </cell>
          <cell r="L368">
            <v>0</v>
          </cell>
          <cell r="M368" t="str">
            <v>x</v>
          </cell>
        </row>
        <row r="369">
          <cell r="B369">
            <v>0</v>
          </cell>
          <cell r="C369" t="str">
            <v>No PC needed</v>
          </cell>
          <cell r="F369">
            <v>0</v>
          </cell>
          <cell r="G369">
            <v>0</v>
          </cell>
          <cell r="H369" t="str">
            <v>x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1">
          <cell r="B371" t="str">
            <v>BSS applications</v>
          </cell>
          <cell r="C371" t="str">
            <v>Customer solution</v>
          </cell>
          <cell r="D371">
            <v>0</v>
          </cell>
          <cell r="E371">
            <v>0</v>
          </cell>
          <cell r="F371" t="str">
            <v>x</v>
          </cell>
          <cell r="G371" t="str">
            <v>x</v>
          </cell>
          <cell r="H371">
            <v>0</v>
          </cell>
          <cell r="I371">
            <v>0</v>
          </cell>
          <cell r="J371">
            <v>0</v>
          </cell>
          <cell r="K371" t="str">
            <v>x</v>
          </cell>
          <cell r="L371" t="str">
            <v>x</v>
          </cell>
          <cell r="M371">
            <v>0</v>
          </cell>
        </row>
        <row r="372">
          <cell r="C372" t="str">
            <v>Ericsson solution</v>
          </cell>
          <cell r="F372">
            <v>0</v>
          </cell>
          <cell r="G372" t="str">
            <v>x</v>
          </cell>
          <cell r="H372" t="str">
            <v>x</v>
          </cell>
          <cell r="I372" t="str">
            <v>x</v>
          </cell>
          <cell r="J372" t="str">
            <v>x</v>
          </cell>
          <cell r="K372">
            <v>0</v>
          </cell>
          <cell r="L372" t="str">
            <v>x</v>
          </cell>
          <cell r="M372" t="str">
            <v>x</v>
          </cell>
        </row>
        <row r="374">
          <cell r="B374" t="str">
            <v>WAP for WFM</v>
          </cell>
          <cell r="C374" t="str">
            <v>Customer solution</v>
          </cell>
          <cell r="F374" t="str">
            <v>(x)</v>
          </cell>
          <cell r="G374" t="str">
            <v>(x)</v>
          </cell>
          <cell r="H374">
            <v>0</v>
          </cell>
          <cell r="I374">
            <v>0</v>
          </cell>
          <cell r="J374">
            <v>0</v>
          </cell>
        </row>
        <row r="375">
          <cell r="C375" t="str">
            <v>Ericsson solution</v>
          </cell>
          <cell r="F375">
            <v>0</v>
          </cell>
          <cell r="G375">
            <v>0</v>
          </cell>
          <cell r="H375" t="str">
            <v>x</v>
          </cell>
          <cell r="I375" t="str">
            <v>(x)</v>
          </cell>
          <cell r="J375">
            <v>0</v>
          </cell>
        </row>
        <row r="381">
          <cell r="B381" t="str">
            <v>Cost percentage</v>
          </cell>
        </row>
        <row r="427">
          <cell r="B427" t="str">
            <v>Period definitions</v>
          </cell>
        </row>
        <row r="439">
          <cell r="B439" t="str">
            <v>Market Unit IT Overhead cost</v>
          </cell>
        </row>
        <row r="454">
          <cell r="B454" t="str">
            <v>Central cost reduction guidelines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look"/>
      <sheetName val="Paymt"/>
      <sheetName val="Accruals"/>
      <sheetName val="mthaccru"/>
      <sheetName val="UPLOAD"/>
      <sheetName val="journal"/>
      <sheetName val="Jan 02"/>
      <sheetName val="Feb 02"/>
      <sheetName val="Mar 02"/>
      <sheetName val="Apr 02"/>
      <sheetName val="May 02"/>
      <sheetName val="Jun 02"/>
      <sheetName val="Jul 02 "/>
      <sheetName val="Aug 02"/>
      <sheetName val="Sept 02"/>
      <sheetName val="Oct 02"/>
      <sheetName val="Nov 02"/>
      <sheetName val="Dec02"/>
      <sheetName val="Jan03"/>
      <sheetName val="FEB03"/>
      <sheetName val="1.1 Deal characteristics"/>
      <sheetName val="Calculations"/>
      <sheetName val="Support sheet"/>
      <sheetName val="Calculations 1"/>
      <sheetName val="3.3 BSS Applications"/>
      <sheetName val="3.2 Workplace and infra"/>
      <sheetName val="2.1 Staff scen &amp; central costs"/>
      <sheetName val="Price sheet"/>
      <sheetName val="3.6 Voice"/>
      <sheetName val=" 3.1 Project costs"/>
      <sheetName val="Introduction"/>
      <sheetName val="3.4 MSDP"/>
      <sheetName val="3.5 WAN"/>
      <sheetName val="Statu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Infra Maintenance"/>
      <sheetName val="Input"/>
      <sheetName val="CoS"/>
      <sheetName val="Headcount"/>
      <sheetName val="Salary"/>
      <sheetName val="Training"/>
      <sheetName val="Travel"/>
      <sheetName val="Comms"/>
      <sheetName val="ISIT"/>
      <sheetName val="Allocations"/>
      <sheetName val="Sub-contracting"/>
      <sheetName val="Tools"/>
      <sheetName val="Other"/>
      <sheetName val="Infra Maintenance Costing"/>
      <sheetName val="Sheet2"/>
      <sheetName val="State wise Opex Analsis"/>
      <sheetName val="Risks"/>
      <sheetName val="Sheet1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(Network Group Operation)"/>
      <sheetName val="OPEX (NWG Operations)"/>
      <sheetName val="Sheet1"/>
      <sheetName val="ASSUMPTIONS OPEX"/>
      <sheetName val="Opex SLA O&amp;M_09"/>
      <sheetName val="Summary SLA 2009"/>
      <sheetName val="HuaweiSLA"/>
      <sheetName val="HSTX Synergy SLA"/>
      <sheetName val="nodeHW"/>
      <sheetName val="nodeSW"/>
      <sheetName val="CORE Capex"/>
      <sheetName val="Ericsson NSS Spares"/>
      <sheetName val="Ericsson BSS Spares"/>
      <sheetName val="ManPower Budget"/>
      <sheetName val="MP Existing  by Level 2008"/>
      <sheetName val="MP by Level New 2009"/>
      <sheetName val="MP Detail"/>
      <sheetName val="Training"/>
      <sheetName val="2009 Org Chart"/>
      <sheetName val="IT Data gathering "/>
      <sheetName val="Vehicles"/>
    </sheetNames>
    <sheetDataSet>
      <sheetData sheetId="0"/>
      <sheetData sheetId="1"/>
      <sheetData sheetId="2">
        <row r="2">
          <cell r="A2" t="str">
            <v>SELECT</v>
          </cell>
        </row>
        <row r="3">
          <cell r="A3" t="str">
            <v>HARDWARE</v>
          </cell>
        </row>
        <row r="4">
          <cell r="A4" t="str">
            <v>SOFTWARE</v>
          </cell>
        </row>
        <row r="5">
          <cell r="A5" t="str">
            <v>SERVICE</v>
          </cell>
        </row>
        <row r="6">
          <cell r="A6" t="str">
            <v>LICENSE FEES</v>
          </cell>
        </row>
        <row r="7">
          <cell r="A7" t="str">
            <v>SUPPORT FEES</v>
          </cell>
        </row>
        <row r="8">
          <cell r="A8" t="str">
            <v>VISA/FLIGHT/ACCOMODATION</v>
          </cell>
        </row>
        <row r="11">
          <cell r="A11" t="str">
            <v>SELECT</v>
          </cell>
        </row>
        <row r="12">
          <cell r="A12" t="str">
            <v>YES</v>
          </cell>
        </row>
        <row r="13">
          <cell r="A13" t="str">
            <v>NO</v>
          </cell>
        </row>
        <row r="14">
          <cell r="A14" t="str">
            <v>PARTIALLY</v>
          </cell>
        </row>
        <row r="22">
          <cell r="A22" t="str">
            <v>SELECT</v>
          </cell>
        </row>
        <row r="23">
          <cell r="A23" t="str">
            <v>CTO</v>
          </cell>
        </row>
        <row r="24">
          <cell r="A24" t="str">
            <v>PLANNING SM</v>
          </cell>
        </row>
        <row r="25">
          <cell r="A25" t="str">
            <v>MAINTENANCE SM</v>
          </cell>
        </row>
        <row r="26">
          <cell r="A26" t="str">
            <v>OPERATION SM</v>
          </cell>
        </row>
        <row r="27">
          <cell r="A27" t="str">
            <v>NQR MANAGER</v>
          </cell>
        </row>
        <row r="28">
          <cell r="A28" t="str">
            <v>VAS MANAGER</v>
          </cell>
        </row>
        <row r="29">
          <cell r="A29" t="str">
            <v>GM CPG</v>
          </cell>
        </row>
        <row r="32">
          <cell r="A32" t="str">
            <v>SELECT</v>
          </cell>
        </row>
        <row r="33">
          <cell r="A33">
            <v>39729</v>
          </cell>
        </row>
        <row r="34">
          <cell r="A34">
            <v>39760</v>
          </cell>
        </row>
        <row r="35">
          <cell r="A35">
            <v>39790</v>
          </cell>
        </row>
        <row r="36">
          <cell r="A36">
            <v>39822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6">
          <cell r="A56" t="str">
            <v xml:space="preserve">6061:Lease of Links -Roaming Testing                          </v>
          </cell>
        </row>
        <row r="57">
          <cell r="A57" t="str">
            <v xml:space="preserve">XXXX:Links &amp; Spectrum :NCA Frequency Charges                  </v>
          </cell>
        </row>
        <row r="58">
          <cell r="A58" t="str">
            <v xml:space="preserve">XXXX:Lease of Link(VSAT and Towers):VRA                       </v>
          </cell>
        </row>
        <row r="59">
          <cell r="A59" t="str">
            <v xml:space="preserve">XXXX:Lease of Link(VSAT):Mednet                               </v>
          </cell>
        </row>
        <row r="60">
          <cell r="A60" t="str">
            <v xml:space="preserve">XXXX:Lease of Link(VSAT,Towers)Satelite Roaming               </v>
          </cell>
        </row>
        <row r="61">
          <cell r="A61" t="str">
            <v xml:space="preserve">XXXX:Site Generator Maintenance                               </v>
          </cell>
        </row>
        <row r="62">
          <cell r="A62" t="str">
            <v xml:space="preserve">XXXX:Site Insurance                                           </v>
          </cell>
        </row>
        <row r="63">
          <cell r="A63" t="str">
            <v xml:space="preserve">XXXX:Site Vehicle Fuel &amp;Oil                                   </v>
          </cell>
        </row>
        <row r="64">
          <cell r="A64" t="str">
            <v xml:space="preserve">XXXX:Site Generators Fuel &amp; Oil                               </v>
          </cell>
        </row>
        <row r="65">
          <cell r="A65" t="str">
            <v xml:space="preserve">XXXX:Sites Vehicles Maintenance                               </v>
          </cell>
        </row>
        <row r="66">
          <cell r="A66" t="str">
            <v xml:space="preserve">XXXX:Sites Vehicles Accident                                  </v>
          </cell>
        </row>
        <row r="67">
          <cell r="A67" t="str">
            <v xml:space="preserve">XXXX:Site Security                                            </v>
          </cell>
        </row>
        <row r="68">
          <cell r="A68" t="str">
            <v xml:space="preserve">XXXX:Site Electricity                                         </v>
          </cell>
        </row>
        <row r="69">
          <cell r="A69" t="str">
            <v xml:space="preserve">XXXX:Site Rent                                                </v>
          </cell>
        </row>
        <row r="70">
          <cell r="A70" t="str">
            <v xml:space="preserve">XXXX:Site Permits                                             </v>
          </cell>
        </row>
        <row r="71">
          <cell r="A71" t="str">
            <v xml:space="preserve">XXXX:Network Main:- Electrical Cabels                         </v>
          </cell>
        </row>
        <row r="72">
          <cell r="A72" t="str">
            <v xml:space="preserve">XXXX:Network Maint:- Tools &amp; Consumables                      </v>
          </cell>
        </row>
        <row r="73">
          <cell r="A73" t="str">
            <v xml:space="preserve">XXXX:Network Main:- Spare Parts &amp; Repairs                     </v>
          </cell>
        </row>
        <row r="74">
          <cell r="A74" t="str">
            <v xml:space="preserve">XXXX:NetworkMain:: Ericson Spare Parts &amp; Repairs              </v>
          </cell>
        </row>
        <row r="75">
          <cell r="A75" t="str">
            <v xml:space="preserve">XXXX:Network Main:: Ericson Maint. Contract                   </v>
          </cell>
        </row>
        <row r="76">
          <cell r="A76" t="str">
            <v xml:space="preserve">6310:Employee Transportation                                  </v>
          </cell>
        </row>
        <row r="77">
          <cell r="A77" t="str">
            <v xml:space="preserve">6310:Employee Salaries                                        </v>
          </cell>
        </row>
        <row r="78">
          <cell r="A78" t="str">
            <v xml:space="preserve">6310:Employee Overtime                                        </v>
          </cell>
        </row>
        <row r="79">
          <cell r="A79" t="str">
            <v xml:space="preserve">6310:Employee Bonus                                           </v>
          </cell>
        </row>
        <row r="80">
          <cell r="A80" t="str">
            <v xml:space="preserve">6310:Temporary Employee Expenses                              </v>
          </cell>
        </row>
        <row r="81">
          <cell r="A81" t="str">
            <v xml:space="preserve">6310:Employee Annual Leave Paid                               </v>
          </cell>
        </row>
        <row r="82">
          <cell r="A82" t="str">
            <v xml:space="preserve">6310:Employee Annual Leave Ticket                             </v>
          </cell>
        </row>
        <row r="83">
          <cell r="A83" t="str">
            <v xml:space="preserve">6310:Employe Other Expenses                                   </v>
          </cell>
        </row>
        <row r="84">
          <cell r="A84" t="str">
            <v xml:space="preserve">6310:Employee Resident  Legalization Fee                      </v>
          </cell>
        </row>
        <row r="85">
          <cell r="A85" t="str">
            <v xml:space="preserve">6330:Employee SSF  contribution 7%                            </v>
          </cell>
        </row>
        <row r="86">
          <cell r="A86" t="str">
            <v xml:space="preserve">6330:Employer SSF  contribution 12.5%                         </v>
          </cell>
        </row>
        <row r="87">
          <cell r="A87" t="str">
            <v xml:space="preserve">6330:Employee Medical Insurance                               </v>
          </cell>
        </row>
        <row r="88">
          <cell r="A88" t="str">
            <v xml:space="preserve">6330:Employee Medical Expenses                                </v>
          </cell>
        </row>
        <row r="89">
          <cell r="A89" t="str">
            <v xml:space="preserve">6330:Employer P F Contribution                                </v>
          </cell>
        </row>
        <row r="90">
          <cell r="A90" t="str">
            <v xml:space="preserve">6331:Residencial Security Cost                                </v>
          </cell>
        </row>
        <row r="91">
          <cell r="A91" t="str">
            <v xml:space="preserve">6331:Residential Other Related Expenses                       </v>
          </cell>
        </row>
        <row r="92">
          <cell r="A92" t="str">
            <v xml:space="preserve">6331:Residential Electricity &amp; Water                          </v>
          </cell>
        </row>
        <row r="93">
          <cell r="A93" t="str">
            <v xml:space="preserve">6331:Residential Rent                                         </v>
          </cell>
        </row>
        <row r="94">
          <cell r="A94" t="str">
            <v xml:space="preserve">6331:Residential Moving Expenses                              </v>
          </cell>
        </row>
        <row r="95">
          <cell r="A95" t="str">
            <v xml:space="preserve">6360:Training  Cost -Foreign                                  </v>
          </cell>
        </row>
        <row r="96">
          <cell r="A96" t="str">
            <v xml:space="preserve">6360:Training Expenses-Local                                  </v>
          </cell>
        </row>
        <row r="97">
          <cell r="A97" t="str">
            <v xml:space="preserve">XXXX:Employee Local Travel Expenses                           </v>
          </cell>
        </row>
        <row r="98">
          <cell r="A98" t="str">
            <v xml:space="preserve">XXXX:Employee  Foreign Travel Expenses                        </v>
          </cell>
        </row>
        <row r="99">
          <cell r="A99" t="str">
            <v xml:space="preserve">6523:Proffess. Subscription                                   </v>
          </cell>
        </row>
        <row r="100">
          <cell r="A100" t="str">
            <v xml:space="preserve">XXXX:Consultant Travel &amp; Lodging                              </v>
          </cell>
        </row>
        <row r="101">
          <cell r="A101" t="str">
            <v xml:space="preserve">XXXX:Other Professional  Service                              </v>
          </cell>
        </row>
        <row r="102">
          <cell r="A102" t="str">
            <v xml:space="preserve">6516:Misc. Office Transportion                                </v>
          </cell>
        </row>
        <row r="103">
          <cell r="A103" t="str">
            <v xml:space="preserve">XXXX:Research and Planning                                    </v>
          </cell>
        </row>
        <row r="104">
          <cell r="A104" t="str">
            <v xml:space="preserve">XXXX:Other Operating  Expenses                               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E7">
            <v>1000000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Balance_Sheet"/>
    </sheetNames>
    <sheetDataSet>
      <sheetData sheetId="0" refreshError="1">
        <row r="4">
          <cell r="D4" t="str">
            <v>Connections</v>
          </cell>
        </row>
        <row r="6">
          <cell r="D6">
            <v>36006</v>
          </cell>
        </row>
      </sheetData>
      <sheetData sheetId="1" refreshError="1">
        <row r="4">
          <cell r="M4">
            <v>4</v>
          </cell>
        </row>
        <row r="5"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3"/>
  <sheetViews>
    <sheetView topLeftCell="A16" workbookViewId="0">
      <selection activeCell="D33" sqref="D33"/>
    </sheetView>
  </sheetViews>
  <sheetFormatPr defaultRowHeight="15"/>
  <cols>
    <col min="4" max="4" width="64.85546875" customWidth="1"/>
    <col min="5" max="5" width="9.85546875" style="62" bestFit="1" customWidth="1"/>
  </cols>
  <sheetData>
    <row r="1" spans="1:7" ht="15.75" thickTop="1">
      <c r="A1" s="3"/>
      <c r="B1" s="4"/>
      <c r="C1" s="2"/>
      <c r="D1" s="2"/>
      <c r="E1" s="58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78</v>
      </c>
      <c r="D3" s="32"/>
      <c r="E3" s="59">
        <v>41102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60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1</v>
      </c>
      <c r="G11" s="73"/>
    </row>
    <row r="12" spans="1:7">
      <c r="A12" s="14"/>
      <c r="B12" s="15"/>
      <c r="C12" s="49"/>
      <c r="D12" s="36" t="s">
        <v>8</v>
      </c>
      <c r="E12" s="47">
        <f>E11*4</f>
        <v>4</v>
      </c>
    </row>
    <row r="13" spans="1:7">
      <c r="A13" s="14"/>
      <c r="B13" s="15"/>
      <c r="C13" s="49"/>
      <c r="D13" s="37" t="s">
        <v>9</v>
      </c>
      <c r="E13" s="47">
        <f>E11*2</f>
        <v>2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65</v>
      </c>
      <c r="E15" s="50" t="e">
        <f>#REF!</f>
        <v>#REF!</v>
      </c>
    </row>
    <row r="16" spans="1:7">
      <c r="A16" s="17"/>
      <c r="B16" s="18"/>
      <c r="C16" s="49"/>
      <c r="D16" s="36" t="s">
        <v>11</v>
      </c>
      <c r="E16" s="51" t="e">
        <f>E15</f>
        <v>#REF!</v>
      </c>
    </row>
    <row r="17" spans="1:5">
      <c r="A17" s="17"/>
      <c r="B17" s="18"/>
      <c r="C17" s="49"/>
      <c r="D17" s="36" t="s">
        <v>73</v>
      </c>
      <c r="E17" s="51" t="e">
        <f>E15</f>
        <v>#REF!</v>
      </c>
    </row>
    <row r="18" spans="1:5" ht="25.5">
      <c r="A18" s="12"/>
      <c r="B18" s="16"/>
      <c r="C18" s="28">
        <v>0</v>
      </c>
      <c r="D18" s="52" t="s">
        <v>13</v>
      </c>
      <c r="E18" s="50" t="e">
        <f>E15</f>
        <v>#REF!</v>
      </c>
    </row>
    <row r="19" spans="1:5">
      <c r="A19" s="12"/>
      <c r="B19" s="16"/>
      <c r="C19" s="28"/>
      <c r="D19" s="53" t="s">
        <v>63</v>
      </c>
      <c r="E19" s="50" t="e">
        <f>E15</f>
        <v>#REF!</v>
      </c>
    </row>
    <row r="20" spans="1:5">
      <c r="A20" s="12"/>
      <c r="B20" s="16"/>
      <c r="C20" s="26" t="s">
        <v>1</v>
      </c>
      <c r="D20" s="34" t="s">
        <v>85</v>
      </c>
      <c r="E20" s="27"/>
    </row>
    <row r="21" spans="1:5" ht="24">
      <c r="A21" s="12"/>
      <c r="B21" s="16"/>
      <c r="C21" s="30"/>
      <c r="D21" s="36" t="s">
        <v>64</v>
      </c>
      <c r="E21" s="50">
        <v>2</v>
      </c>
    </row>
    <row r="22" spans="1:5">
      <c r="A22" s="17"/>
      <c r="B22" s="18"/>
      <c r="C22" s="49"/>
      <c r="D22" s="36" t="s">
        <v>42</v>
      </c>
      <c r="E22" s="51">
        <f>E21</f>
        <v>2</v>
      </c>
    </row>
    <row r="23" spans="1:5">
      <c r="A23" s="17"/>
      <c r="B23" s="18"/>
      <c r="C23" s="49"/>
      <c r="D23" s="36" t="s">
        <v>12</v>
      </c>
      <c r="E23" s="51">
        <f>E21</f>
        <v>2</v>
      </c>
    </row>
    <row r="24" spans="1:5" ht="25.5">
      <c r="A24" s="12"/>
      <c r="B24" s="16"/>
      <c r="C24" s="28">
        <v>0</v>
      </c>
      <c r="D24" s="52" t="s">
        <v>37</v>
      </c>
      <c r="E24" s="50">
        <f>E21</f>
        <v>2</v>
      </c>
    </row>
    <row r="25" spans="1:5">
      <c r="A25" s="12"/>
      <c r="B25" s="16"/>
      <c r="C25" s="28"/>
      <c r="D25" s="53" t="s">
        <v>14</v>
      </c>
      <c r="E25" s="50">
        <f>E21</f>
        <v>2</v>
      </c>
    </row>
    <row r="26" spans="1:5">
      <c r="A26" s="12"/>
      <c r="B26" s="16"/>
      <c r="C26" s="26" t="s">
        <v>1</v>
      </c>
      <c r="D26" s="34" t="s">
        <v>15</v>
      </c>
      <c r="E26" s="27"/>
    </row>
    <row r="27" spans="1:5">
      <c r="A27" s="12"/>
      <c r="B27" s="16"/>
      <c r="C27" s="30"/>
      <c r="D27" s="36" t="s">
        <v>16</v>
      </c>
      <c r="E27" s="50" t="e">
        <f>(E15+#REF!)*2</f>
        <v>#REF!</v>
      </c>
    </row>
    <row r="28" spans="1:5" ht="24">
      <c r="A28" s="12"/>
      <c r="B28" s="16"/>
      <c r="C28" s="30"/>
      <c r="D28" s="36" t="s">
        <v>17</v>
      </c>
      <c r="E28" s="29">
        <v>1</v>
      </c>
    </row>
    <row r="29" spans="1:5" ht="24">
      <c r="A29" s="17"/>
      <c r="B29" s="18"/>
      <c r="C29" s="49"/>
      <c r="D29" s="36" t="s">
        <v>18</v>
      </c>
      <c r="E29" s="51" t="e">
        <f>E27</f>
        <v>#REF!</v>
      </c>
    </row>
    <row r="30" spans="1:5">
      <c r="A30" s="17"/>
      <c r="B30" s="18"/>
      <c r="C30" s="49"/>
      <c r="D30" s="36" t="s">
        <v>19</v>
      </c>
      <c r="E30" s="47">
        <v>1</v>
      </c>
    </row>
    <row r="31" spans="1:5">
      <c r="A31" s="12"/>
      <c r="B31" s="16"/>
      <c r="C31" s="26" t="s">
        <v>1</v>
      </c>
      <c r="D31" s="34" t="s">
        <v>20</v>
      </c>
      <c r="E31" s="27"/>
    </row>
    <row r="32" spans="1:5">
      <c r="A32" s="12"/>
      <c r="B32" s="16"/>
      <c r="C32" s="30"/>
      <c r="D32" s="35" t="s">
        <v>21</v>
      </c>
      <c r="E32" s="29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/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38</v>
      </c>
    </row>
    <row r="44" spans="1:5">
      <c r="A44" s="12"/>
      <c r="B44" s="16"/>
      <c r="C44" s="30"/>
      <c r="D44" s="35" t="s">
        <v>39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61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 t="e">
        <f>#REF!</f>
        <v>#REF!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61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D79"/>
  <sheetViews>
    <sheetView tabSelected="1" zoomScale="80" zoomScaleNormal="80" workbookViewId="0">
      <selection activeCell="H12" sqref="H12"/>
    </sheetView>
  </sheetViews>
  <sheetFormatPr defaultRowHeight="12.75"/>
  <cols>
    <col min="1" max="1" width="9.140625" style="167"/>
    <col min="2" max="2" width="3" style="168" bestFit="1" customWidth="1"/>
    <col min="3" max="3" width="18.42578125" style="168" customWidth="1"/>
    <col min="4" max="4" width="62.85546875" style="168" bestFit="1" customWidth="1"/>
    <col min="5" max="5" width="1.7109375" style="286" customWidth="1"/>
    <col min="6" max="6" width="17" style="286" customWidth="1"/>
    <col min="7" max="12" width="13" style="286" customWidth="1"/>
    <col min="13" max="13" width="1.7109375" style="286" customWidth="1"/>
    <col min="14" max="17" width="14.28515625" style="286" customWidth="1"/>
    <col min="18" max="18" width="15.140625" style="286" customWidth="1"/>
    <col min="19" max="19" width="16" style="286" customWidth="1"/>
    <col min="20" max="20" width="16" style="321" customWidth="1"/>
    <col min="21" max="268" width="9.140625" style="167"/>
    <col min="269" max="269" width="19.5703125" style="167" customWidth="1"/>
    <col min="270" max="270" width="10.7109375" style="167" customWidth="1"/>
    <col min="271" max="271" width="93.7109375" style="167" customWidth="1"/>
    <col min="272" max="272" width="11.7109375" style="167" customWidth="1"/>
    <col min="273" max="273" width="10.7109375" style="167" customWidth="1"/>
    <col min="274" max="274" width="11.7109375" style="167" customWidth="1"/>
    <col min="275" max="524" width="9.140625" style="167"/>
    <col min="525" max="525" width="19.5703125" style="167" customWidth="1"/>
    <col min="526" max="526" width="10.7109375" style="167" customWidth="1"/>
    <col min="527" max="527" width="93.7109375" style="167" customWidth="1"/>
    <col min="528" max="528" width="11.7109375" style="167" customWidth="1"/>
    <col min="529" max="529" width="10.7109375" style="167" customWidth="1"/>
    <col min="530" max="530" width="11.7109375" style="167" customWidth="1"/>
    <col min="531" max="780" width="9.140625" style="167"/>
    <col min="781" max="781" width="19.5703125" style="167" customWidth="1"/>
    <col min="782" max="782" width="10.7109375" style="167" customWidth="1"/>
    <col min="783" max="783" width="93.7109375" style="167" customWidth="1"/>
    <col min="784" max="784" width="11.7109375" style="167" customWidth="1"/>
    <col min="785" max="785" width="10.7109375" style="167" customWidth="1"/>
    <col min="786" max="786" width="11.7109375" style="167" customWidth="1"/>
    <col min="787" max="1036" width="9.140625" style="167"/>
    <col min="1037" max="1037" width="19.5703125" style="167" customWidth="1"/>
    <col min="1038" max="1038" width="10.7109375" style="167" customWidth="1"/>
    <col min="1039" max="1039" width="93.7109375" style="167" customWidth="1"/>
    <col min="1040" max="1040" width="11.7109375" style="167" customWidth="1"/>
    <col min="1041" max="1041" width="10.7109375" style="167" customWidth="1"/>
    <col min="1042" max="1042" width="11.7109375" style="167" customWidth="1"/>
    <col min="1043" max="1292" width="9.140625" style="167"/>
    <col min="1293" max="1293" width="19.5703125" style="167" customWidth="1"/>
    <col min="1294" max="1294" width="10.7109375" style="167" customWidth="1"/>
    <col min="1295" max="1295" width="93.7109375" style="167" customWidth="1"/>
    <col min="1296" max="1296" width="11.7109375" style="167" customWidth="1"/>
    <col min="1297" max="1297" width="10.7109375" style="167" customWidth="1"/>
    <col min="1298" max="1298" width="11.7109375" style="167" customWidth="1"/>
    <col min="1299" max="1548" width="9.140625" style="167"/>
    <col min="1549" max="1549" width="19.5703125" style="167" customWidth="1"/>
    <col min="1550" max="1550" width="10.7109375" style="167" customWidth="1"/>
    <col min="1551" max="1551" width="93.7109375" style="167" customWidth="1"/>
    <col min="1552" max="1552" width="11.7109375" style="167" customWidth="1"/>
    <col min="1553" max="1553" width="10.7109375" style="167" customWidth="1"/>
    <col min="1554" max="1554" width="11.7109375" style="167" customWidth="1"/>
    <col min="1555" max="1804" width="9.140625" style="167"/>
    <col min="1805" max="1805" width="19.5703125" style="167" customWidth="1"/>
    <col min="1806" max="1806" width="10.7109375" style="167" customWidth="1"/>
    <col min="1807" max="1807" width="93.7109375" style="167" customWidth="1"/>
    <col min="1808" max="1808" width="11.7109375" style="167" customWidth="1"/>
    <col min="1809" max="1809" width="10.7109375" style="167" customWidth="1"/>
    <col min="1810" max="1810" width="11.7109375" style="167" customWidth="1"/>
    <col min="1811" max="2060" width="9.140625" style="167"/>
    <col min="2061" max="2061" width="19.5703125" style="167" customWidth="1"/>
    <col min="2062" max="2062" width="10.7109375" style="167" customWidth="1"/>
    <col min="2063" max="2063" width="93.7109375" style="167" customWidth="1"/>
    <col min="2064" max="2064" width="11.7109375" style="167" customWidth="1"/>
    <col min="2065" max="2065" width="10.7109375" style="167" customWidth="1"/>
    <col min="2066" max="2066" width="11.7109375" style="167" customWidth="1"/>
    <col min="2067" max="2316" width="9.140625" style="167"/>
    <col min="2317" max="2317" width="19.5703125" style="167" customWidth="1"/>
    <col min="2318" max="2318" width="10.7109375" style="167" customWidth="1"/>
    <col min="2319" max="2319" width="93.7109375" style="167" customWidth="1"/>
    <col min="2320" max="2320" width="11.7109375" style="167" customWidth="1"/>
    <col min="2321" max="2321" width="10.7109375" style="167" customWidth="1"/>
    <col min="2322" max="2322" width="11.7109375" style="167" customWidth="1"/>
    <col min="2323" max="2572" width="9.140625" style="167"/>
    <col min="2573" max="2573" width="19.5703125" style="167" customWidth="1"/>
    <col min="2574" max="2574" width="10.7109375" style="167" customWidth="1"/>
    <col min="2575" max="2575" width="93.7109375" style="167" customWidth="1"/>
    <col min="2576" max="2576" width="11.7109375" style="167" customWidth="1"/>
    <col min="2577" max="2577" width="10.7109375" style="167" customWidth="1"/>
    <col min="2578" max="2578" width="11.7109375" style="167" customWidth="1"/>
    <col min="2579" max="2828" width="9.140625" style="167"/>
    <col min="2829" max="2829" width="19.5703125" style="167" customWidth="1"/>
    <col min="2830" max="2830" width="10.7109375" style="167" customWidth="1"/>
    <col min="2831" max="2831" width="93.7109375" style="167" customWidth="1"/>
    <col min="2832" max="2832" width="11.7109375" style="167" customWidth="1"/>
    <col min="2833" max="2833" width="10.7109375" style="167" customWidth="1"/>
    <col min="2834" max="2834" width="11.7109375" style="167" customWidth="1"/>
    <col min="2835" max="3084" width="9.140625" style="167"/>
    <col min="3085" max="3085" width="19.5703125" style="167" customWidth="1"/>
    <col min="3086" max="3086" width="10.7109375" style="167" customWidth="1"/>
    <col min="3087" max="3087" width="93.7109375" style="167" customWidth="1"/>
    <col min="3088" max="3088" width="11.7109375" style="167" customWidth="1"/>
    <col min="3089" max="3089" width="10.7109375" style="167" customWidth="1"/>
    <col min="3090" max="3090" width="11.7109375" style="167" customWidth="1"/>
    <col min="3091" max="3340" width="9.140625" style="167"/>
    <col min="3341" max="3341" width="19.5703125" style="167" customWidth="1"/>
    <col min="3342" max="3342" width="10.7109375" style="167" customWidth="1"/>
    <col min="3343" max="3343" width="93.7109375" style="167" customWidth="1"/>
    <col min="3344" max="3344" width="11.7109375" style="167" customWidth="1"/>
    <col min="3345" max="3345" width="10.7109375" style="167" customWidth="1"/>
    <col min="3346" max="3346" width="11.7109375" style="167" customWidth="1"/>
    <col min="3347" max="3596" width="9.140625" style="167"/>
    <col min="3597" max="3597" width="19.5703125" style="167" customWidth="1"/>
    <col min="3598" max="3598" width="10.7109375" style="167" customWidth="1"/>
    <col min="3599" max="3599" width="93.7109375" style="167" customWidth="1"/>
    <col min="3600" max="3600" width="11.7109375" style="167" customWidth="1"/>
    <col min="3601" max="3601" width="10.7109375" style="167" customWidth="1"/>
    <col min="3602" max="3602" width="11.7109375" style="167" customWidth="1"/>
    <col min="3603" max="3852" width="9.140625" style="167"/>
    <col min="3853" max="3853" width="19.5703125" style="167" customWidth="1"/>
    <col min="3854" max="3854" width="10.7109375" style="167" customWidth="1"/>
    <col min="3855" max="3855" width="93.7109375" style="167" customWidth="1"/>
    <col min="3856" max="3856" width="11.7109375" style="167" customWidth="1"/>
    <col min="3857" max="3857" width="10.7109375" style="167" customWidth="1"/>
    <col min="3858" max="3858" width="11.7109375" style="167" customWidth="1"/>
    <col min="3859" max="4108" width="9.140625" style="167"/>
    <col min="4109" max="4109" width="19.5703125" style="167" customWidth="1"/>
    <col min="4110" max="4110" width="10.7109375" style="167" customWidth="1"/>
    <col min="4111" max="4111" width="93.7109375" style="167" customWidth="1"/>
    <col min="4112" max="4112" width="11.7109375" style="167" customWidth="1"/>
    <col min="4113" max="4113" width="10.7109375" style="167" customWidth="1"/>
    <col min="4114" max="4114" width="11.7109375" style="167" customWidth="1"/>
    <col min="4115" max="4364" width="9.140625" style="167"/>
    <col min="4365" max="4365" width="19.5703125" style="167" customWidth="1"/>
    <col min="4366" max="4366" width="10.7109375" style="167" customWidth="1"/>
    <col min="4367" max="4367" width="93.7109375" style="167" customWidth="1"/>
    <col min="4368" max="4368" width="11.7109375" style="167" customWidth="1"/>
    <col min="4369" max="4369" width="10.7109375" style="167" customWidth="1"/>
    <col min="4370" max="4370" width="11.7109375" style="167" customWidth="1"/>
    <col min="4371" max="4620" width="9.140625" style="167"/>
    <col min="4621" max="4621" width="19.5703125" style="167" customWidth="1"/>
    <col min="4622" max="4622" width="10.7109375" style="167" customWidth="1"/>
    <col min="4623" max="4623" width="93.7109375" style="167" customWidth="1"/>
    <col min="4624" max="4624" width="11.7109375" style="167" customWidth="1"/>
    <col min="4625" max="4625" width="10.7109375" style="167" customWidth="1"/>
    <col min="4626" max="4626" width="11.7109375" style="167" customWidth="1"/>
    <col min="4627" max="4876" width="9.140625" style="167"/>
    <col min="4877" max="4877" width="19.5703125" style="167" customWidth="1"/>
    <col min="4878" max="4878" width="10.7109375" style="167" customWidth="1"/>
    <col min="4879" max="4879" width="93.7109375" style="167" customWidth="1"/>
    <col min="4880" max="4880" width="11.7109375" style="167" customWidth="1"/>
    <col min="4881" max="4881" width="10.7109375" style="167" customWidth="1"/>
    <col min="4882" max="4882" width="11.7109375" style="167" customWidth="1"/>
    <col min="4883" max="5132" width="9.140625" style="167"/>
    <col min="5133" max="5133" width="19.5703125" style="167" customWidth="1"/>
    <col min="5134" max="5134" width="10.7109375" style="167" customWidth="1"/>
    <col min="5135" max="5135" width="93.7109375" style="167" customWidth="1"/>
    <col min="5136" max="5136" width="11.7109375" style="167" customWidth="1"/>
    <col min="5137" max="5137" width="10.7109375" style="167" customWidth="1"/>
    <col min="5138" max="5138" width="11.7109375" style="167" customWidth="1"/>
    <col min="5139" max="5388" width="9.140625" style="167"/>
    <col min="5389" max="5389" width="19.5703125" style="167" customWidth="1"/>
    <col min="5390" max="5390" width="10.7109375" style="167" customWidth="1"/>
    <col min="5391" max="5391" width="93.7109375" style="167" customWidth="1"/>
    <col min="5392" max="5392" width="11.7109375" style="167" customWidth="1"/>
    <col min="5393" max="5393" width="10.7109375" style="167" customWidth="1"/>
    <col min="5394" max="5394" width="11.7109375" style="167" customWidth="1"/>
    <col min="5395" max="5644" width="9.140625" style="167"/>
    <col min="5645" max="5645" width="19.5703125" style="167" customWidth="1"/>
    <col min="5646" max="5646" width="10.7109375" style="167" customWidth="1"/>
    <col min="5647" max="5647" width="93.7109375" style="167" customWidth="1"/>
    <col min="5648" max="5648" width="11.7109375" style="167" customWidth="1"/>
    <col min="5649" max="5649" width="10.7109375" style="167" customWidth="1"/>
    <col min="5650" max="5650" width="11.7109375" style="167" customWidth="1"/>
    <col min="5651" max="5900" width="9.140625" style="167"/>
    <col min="5901" max="5901" width="19.5703125" style="167" customWidth="1"/>
    <col min="5902" max="5902" width="10.7109375" style="167" customWidth="1"/>
    <col min="5903" max="5903" width="93.7109375" style="167" customWidth="1"/>
    <col min="5904" max="5904" width="11.7109375" style="167" customWidth="1"/>
    <col min="5905" max="5905" width="10.7109375" style="167" customWidth="1"/>
    <col min="5906" max="5906" width="11.7109375" style="167" customWidth="1"/>
    <col min="5907" max="6156" width="9.140625" style="167"/>
    <col min="6157" max="6157" width="19.5703125" style="167" customWidth="1"/>
    <col min="6158" max="6158" width="10.7109375" style="167" customWidth="1"/>
    <col min="6159" max="6159" width="93.7109375" style="167" customWidth="1"/>
    <col min="6160" max="6160" width="11.7109375" style="167" customWidth="1"/>
    <col min="6161" max="6161" width="10.7109375" style="167" customWidth="1"/>
    <col min="6162" max="6162" width="11.7109375" style="167" customWidth="1"/>
    <col min="6163" max="6412" width="9.140625" style="167"/>
    <col min="6413" max="6413" width="19.5703125" style="167" customWidth="1"/>
    <col min="6414" max="6414" width="10.7109375" style="167" customWidth="1"/>
    <col min="6415" max="6415" width="93.7109375" style="167" customWidth="1"/>
    <col min="6416" max="6416" width="11.7109375" style="167" customWidth="1"/>
    <col min="6417" max="6417" width="10.7109375" style="167" customWidth="1"/>
    <col min="6418" max="6418" width="11.7109375" style="167" customWidth="1"/>
    <col min="6419" max="6668" width="9.140625" style="167"/>
    <col min="6669" max="6669" width="19.5703125" style="167" customWidth="1"/>
    <col min="6670" max="6670" width="10.7109375" style="167" customWidth="1"/>
    <col min="6671" max="6671" width="93.7109375" style="167" customWidth="1"/>
    <col min="6672" max="6672" width="11.7109375" style="167" customWidth="1"/>
    <col min="6673" max="6673" width="10.7109375" style="167" customWidth="1"/>
    <col min="6674" max="6674" width="11.7109375" style="167" customWidth="1"/>
    <col min="6675" max="6924" width="9.140625" style="167"/>
    <col min="6925" max="6925" width="19.5703125" style="167" customWidth="1"/>
    <col min="6926" max="6926" width="10.7109375" style="167" customWidth="1"/>
    <col min="6927" max="6927" width="93.7109375" style="167" customWidth="1"/>
    <col min="6928" max="6928" width="11.7109375" style="167" customWidth="1"/>
    <col min="6929" max="6929" width="10.7109375" style="167" customWidth="1"/>
    <col min="6930" max="6930" width="11.7109375" style="167" customWidth="1"/>
    <col min="6931" max="7180" width="9.140625" style="167"/>
    <col min="7181" max="7181" width="19.5703125" style="167" customWidth="1"/>
    <col min="7182" max="7182" width="10.7109375" style="167" customWidth="1"/>
    <col min="7183" max="7183" width="93.7109375" style="167" customWidth="1"/>
    <col min="7184" max="7184" width="11.7109375" style="167" customWidth="1"/>
    <col min="7185" max="7185" width="10.7109375" style="167" customWidth="1"/>
    <col min="7186" max="7186" width="11.7109375" style="167" customWidth="1"/>
    <col min="7187" max="7436" width="9.140625" style="167"/>
    <col min="7437" max="7437" width="19.5703125" style="167" customWidth="1"/>
    <col min="7438" max="7438" width="10.7109375" style="167" customWidth="1"/>
    <col min="7439" max="7439" width="93.7109375" style="167" customWidth="1"/>
    <col min="7440" max="7440" width="11.7109375" style="167" customWidth="1"/>
    <col min="7441" max="7441" width="10.7109375" style="167" customWidth="1"/>
    <col min="7442" max="7442" width="11.7109375" style="167" customWidth="1"/>
    <col min="7443" max="7692" width="9.140625" style="167"/>
    <col min="7693" max="7693" width="19.5703125" style="167" customWidth="1"/>
    <col min="7694" max="7694" width="10.7109375" style="167" customWidth="1"/>
    <col min="7695" max="7695" width="93.7109375" style="167" customWidth="1"/>
    <col min="7696" max="7696" width="11.7109375" style="167" customWidth="1"/>
    <col min="7697" max="7697" width="10.7109375" style="167" customWidth="1"/>
    <col min="7698" max="7698" width="11.7109375" style="167" customWidth="1"/>
    <col min="7699" max="7948" width="9.140625" style="167"/>
    <col min="7949" max="7949" width="19.5703125" style="167" customWidth="1"/>
    <col min="7950" max="7950" width="10.7109375" style="167" customWidth="1"/>
    <col min="7951" max="7951" width="93.7109375" style="167" customWidth="1"/>
    <col min="7952" max="7952" width="11.7109375" style="167" customWidth="1"/>
    <col min="7953" max="7953" width="10.7109375" style="167" customWidth="1"/>
    <col min="7954" max="7954" width="11.7109375" style="167" customWidth="1"/>
    <col min="7955" max="8204" width="9.140625" style="167"/>
    <col min="8205" max="8205" width="19.5703125" style="167" customWidth="1"/>
    <col min="8206" max="8206" width="10.7109375" style="167" customWidth="1"/>
    <col min="8207" max="8207" width="93.7109375" style="167" customWidth="1"/>
    <col min="8208" max="8208" width="11.7109375" style="167" customWidth="1"/>
    <col min="8209" max="8209" width="10.7109375" style="167" customWidth="1"/>
    <col min="8210" max="8210" width="11.7109375" style="167" customWidth="1"/>
    <col min="8211" max="8460" width="9.140625" style="167"/>
    <col min="8461" max="8461" width="19.5703125" style="167" customWidth="1"/>
    <col min="8462" max="8462" width="10.7109375" style="167" customWidth="1"/>
    <col min="8463" max="8463" width="93.7109375" style="167" customWidth="1"/>
    <col min="8464" max="8464" width="11.7109375" style="167" customWidth="1"/>
    <col min="8465" max="8465" width="10.7109375" style="167" customWidth="1"/>
    <col min="8466" max="8466" width="11.7109375" style="167" customWidth="1"/>
    <col min="8467" max="8716" width="9.140625" style="167"/>
    <col min="8717" max="8717" width="19.5703125" style="167" customWidth="1"/>
    <col min="8718" max="8718" width="10.7109375" style="167" customWidth="1"/>
    <col min="8719" max="8719" width="93.7109375" style="167" customWidth="1"/>
    <col min="8720" max="8720" width="11.7109375" style="167" customWidth="1"/>
    <col min="8721" max="8721" width="10.7109375" style="167" customWidth="1"/>
    <col min="8722" max="8722" width="11.7109375" style="167" customWidth="1"/>
    <col min="8723" max="8972" width="9.140625" style="167"/>
    <col min="8973" max="8973" width="19.5703125" style="167" customWidth="1"/>
    <col min="8974" max="8974" width="10.7109375" style="167" customWidth="1"/>
    <col min="8975" max="8975" width="93.7109375" style="167" customWidth="1"/>
    <col min="8976" max="8976" width="11.7109375" style="167" customWidth="1"/>
    <col min="8977" max="8977" width="10.7109375" style="167" customWidth="1"/>
    <col min="8978" max="8978" width="11.7109375" style="167" customWidth="1"/>
    <col min="8979" max="9228" width="9.140625" style="167"/>
    <col min="9229" max="9229" width="19.5703125" style="167" customWidth="1"/>
    <col min="9230" max="9230" width="10.7109375" style="167" customWidth="1"/>
    <col min="9231" max="9231" width="93.7109375" style="167" customWidth="1"/>
    <col min="9232" max="9232" width="11.7109375" style="167" customWidth="1"/>
    <col min="9233" max="9233" width="10.7109375" style="167" customWidth="1"/>
    <col min="9234" max="9234" width="11.7109375" style="167" customWidth="1"/>
    <col min="9235" max="9484" width="9.140625" style="167"/>
    <col min="9485" max="9485" width="19.5703125" style="167" customWidth="1"/>
    <col min="9486" max="9486" width="10.7109375" style="167" customWidth="1"/>
    <col min="9487" max="9487" width="93.7109375" style="167" customWidth="1"/>
    <col min="9488" max="9488" width="11.7109375" style="167" customWidth="1"/>
    <col min="9489" max="9489" width="10.7109375" style="167" customWidth="1"/>
    <col min="9490" max="9490" width="11.7109375" style="167" customWidth="1"/>
    <col min="9491" max="9740" width="9.140625" style="167"/>
    <col min="9741" max="9741" width="19.5703125" style="167" customWidth="1"/>
    <col min="9742" max="9742" width="10.7109375" style="167" customWidth="1"/>
    <col min="9743" max="9743" width="93.7109375" style="167" customWidth="1"/>
    <col min="9744" max="9744" width="11.7109375" style="167" customWidth="1"/>
    <col min="9745" max="9745" width="10.7109375" style="167" customWidth="1"/>
    <col min="9746" max="9746" width="11.7109375" style="167" customWidth="1"/>
    <col min="9747" max="9996" width="9.140625" style="167"/>
    <col min="9997" max="9997" width="19.5703125" style="167" customWidth="1"/>
    <col min="9998" max="9998" width="10.7109375" style="167" customWidth="1"/>
    <col min="9999" max="9999" width="93.7109375" style="167" customWidth="1"/>
    <col min="10000" max="10000" width="11.7109375" style="167" customWidth="1"/>
    <col min="10001" max="10001" width="10.7109375" style="167" customWidth="1"/>
    <col min="10002" max="10002" width="11.7109375" style="167" customWidth="1"/>
    <col min="10003" max="10252" width="9.140625" style="167"/>
    <col min="10253" max="10253" width="19.5703125" style="167" customWidth="1"/>
    <col min="10254" max="10254" width="10.7109375" style="167" customWidth="1"/>
    <col min="10255" max="10255" width="93.7109375" style="167" customWidth="1"/>
    <col min="10256" max="10256" width="11.7109375" style="167" customWidth="1"/>
    <col min="10257" max="10257" width="10.7109375" style="167" customWidth="1"/>
    <col min="10258" max="10258" width="11.7109375" style="167" customWidth="1"/>
    <col min="10259" max="10508" width="9.140625" style="167"/>
    <col min="10509" max="10509" width="19.5703125" style="167" customWidth="1"/>
    <col min="10510" max="10510" width="10.7109375" style="167" customWidth="1"/>
    <col min="10511" max="10511" width="93.7109375" style="167" customWidth="1"/>
    <col min="10512" max="10512" width="11.7109375" style="167" customWidth="1"/>
    <col min="10513" max="10513" width="10.7109375" style="167" customWidth="1"/>
    <col min="10514" max="10514" width="11.7109375" style="167" customWidth="1"/>
    <col min="10515" max="10764" width="9.140625" style="167"/>
    <col min="10765" max="10765" width="19.5703125" style="167" customWidth="1"/>
    <col min="10766" max="10766" width="10.7109375" style="167" customWidth="1"/>
    <col min="10767" max="10767" width="93.7109375" style="167" customWidth="1"/>
    <col min="10768" max="10768" width="11.7109375" style="167" customWidth="1"/>
    <col min="10769" max="10769" width="10.7109375" style="167" customWidth="1"/>
    <col min="10770" max="10770" width="11.7109375" style="167" customWidth="1"/>
    <col min="10771" max="11020" width="9.140625" style="167"/>
    <col min="11021" max="11021" width="19.5703125" style="167" customWidth="1"/>
    <col min="11022" max="11022" width="10.7109375" style="167" customWidth="1"/>
    <col min="11023" max="11023" width="93.7109375" style="167" customWidth="1"/>
    <col min="11024" max="11024" width="11.7109375" style="167" customWidth="1"/>
    <col min="11025" max="11025" width="10.7109375" style="167" customWidth="1"/>
    <col min="11026" max="11026" width="11.7109375" style="167" customWidth="1"/>
    <col min="11027" max="11276" width="9.140625" style="167"/>
    <col min="11277" max="11277" width="19.5703125" style="167" customWidth="1"/>
    <col min="11278" max="11278" width="10.7109375" style="167" customWidth="1"/>
    <col min="11279" max="11279" width="93.7109375" style="167" customWidth="1"/>
    <col min="11280" max="11280" width="11.7109375" style="167" customWidth="1"/>
    <col min="11281" max="11281" width="10.7109375" style="167" customWidth="1"/>
    <col min="11282" max="11282" width="11.7109375" style="167" customWidth="1"/>
    <col min="11283" max="11532" width="9.140625" style="167"/>
    <col min="11533" max="11533" width="19.5703125" style="167" customWidth="1"/>
    <col min="11534" max="11534" width="10.7109375" style="167" customWidth="1"/>
    <col min="11535" max="11535" width="93.7109375" style="167" customWidth="1"/>
    <col min="11536" max="11536" width="11.7109375" style="167" customWidth="1"/>
    <col min="11537" max="11537" width="10.7109375" style="167" customWidth="1"/>
    <col min="11538" max="11538" width="11.7109375" style="167" customWidth="1"/>
    <col min="11539" max="11788" width="9.140625" style="167"/>
    <col min="11789" max="11789" width="19.5703125" style="167" customWidth="1"/>
    <col min="11790" max="11790" width="10.7109375" style="167" customWidth="1"/>
    <col min="11791" max="11791" width="93.7109375" style="167" customWidth="1"/>
    <col min="11792" max="11792" width="11.7109375" style="167" customWidth="1"/>
    <col min="11793" max="11793" width="10.7109375" style="167" customWidth="1"/>
    <col min="11794" max="11794" width="11.7109375" style="167" customWidth="1"/>
    <col min="11795" max="12044" width="9.140625" style="167"/>
    <col min="12045" max="12045" width="19.5703125" style="167" customWidth="1"/>
    <col min="12046" max="12046" width="10.7109375" style="167" customWidth="1"/>
    <col min="12047" max="12047" width="93.7109375" style="167" customWidth="1"/>
    <col min="12048" max="12048" width="11.7109375" style="167" customWidth="1"/>
    <col min="12049" max="12049" width="10.7109375" style="167" customWidth="1"/>
    <col min="12050" max="12050" width="11.7109375" style="167" customWidth="1"/>
    <col min="12051" max="12300" width="9.140625" style="167"/>
    <col min="12301" max="12301" width="19.5703125" style="167" customWidth="1"/>
    <col min="12302" max="12302" width="10.7109375" style="167" customWidth="1"/>
    <col min="12303" max="12303" width="93.7109375" style="167" customWidth="1"/>
    <col min="12304" max="12304" width="11.7109375" style="167" customWidth="1"/>
    <col min="12305" max="12305" width="10.7109375" style="167" customWidth="1"/>
    <col min="12306" max="12306" width="11.7109375" style="167" customWidth="1"/>
    <col min="12307" max="12556" width="9.140625" style="167"/>
    <col min="12557" max="12557" width="19.5703125" style="167" customWidth="1"/>
    <col min="12558" max="12558" width="10.7109375" style="167" customWidth="1"/>
    <col min="12559" max="12559" width="93.7109375" style="167" customWidth="1"/>
    <col min="12560" max="12560" width="11.7109375" style="167" customWidth="1"/>
    <col min="12561" max="12561" width="10.7109375" style="167" customWidth="1"/>
    <col min="12562" max="12562" width="11.7109375" style="167" customWidth="1"/>
    <col min="12563" max="12812" width="9.140625" style="167"/>
    <col min="12813" max="12813" width="19.5703125" style="167" customWidth="1"/>
    <col min="12814" max="12814" width="10.7109375" style="167" customWidth="1"/>
    <col min="12815" max="12815" width="93.7109375" style="167" customWidth="1"/>
    <col min="12816" max="12816" width="11.7109375" style="167" customWidth="1"/>
    <col min="12817" max="12817" width="10.7109375" style="167" customWidth="1"/>
    <col min="12818" max="12818" width="11.7109375" style="167" customWidth="1"/>
    <col min="12819" max="13068" width="9.140625" style="167"/>
    <col min="13069" max="13069" width="19.5703125" style="167" customWidth="1"/>
    <col min="13070" max="13070" width="10.7109375" style="167" customWidth="1"/>
    <col min="13071" max="13071" width="93.7109375" style="167" customWidth="1"/>
    <col min="13072" max="13072" width="11.7109375" style="167" customWidth="1"/>
    <col min="13073" max="13073" width="10.7109375" style="167" customWidth="1"/>
    <col min="13074" max="13074" width="11.7109375" style="167" customWidth="1"/>
    <col min="13075" max="13324" width="9.140625" style="167"/>
    <col min="13325" max="13325" width="19.5703125" style="167" customWidth="1"/>
    <col min="13326" max="13326" width="10.7109375" style="167" customWidth="1"/>
    <col min="13327" max="13327" width="93.7109375" style="167" customWidth="1"/>
    <col min="13328" max="13328" width="11.7109375" style="167" customWidth="1"/>
    <col min="13329" max="13329" width="10.7109375" style="167" customWidth="1"/>
    <col min="13330" max="13330" width="11.7109375" style="167" customWidth="1"/>
    <col min="13331" max="13580" width="9.140625" style="167"/>
    <col min="13581" max="13581" width="19.5703125" style="167" customWidth="1"/>
    <col min="13582" max="13582" width="10.7109375" style="167" customWidth="1"/>
    <col min="13583" max="13583" width="93.7109375" style="167" customWidth="1"/>
    <col min="13584" max="13584" width="11.7109375" style="167" customWidth="1"/>
    <col min="13585" max="13585" width="10.7109375" style="167" customWidth="1"/>
    <col min="13586" max="13586" width="11.7109375" style="167" customWidth="1"/>
    <col min="13587" max="13836" width="9.140625" style="167"/>
    <col min="13837" max="13837" width="19.5703125" style="167" customWidth="1"/>
    <col min="13838" max="13838" width="10.7109375" style="167" customWidth="1"/>
    <col min="13839" max="13839" width="93.7109375" style="167" customWidth="1"/>
    <col min="13840" max="13840" width="11.7109375" style="167" customWidth="1"/>
    <col min="13841" max="13841" width="10.7109375" style="167" customWidth="1"/>
    <col min="13842" max="13842" width="11.7109375" style="167" customWidth="1"/>
    <col min="13843" max="14092" width="9.140625" style="167"/>
    <col min="14093" max="14093" width="19.5703125" style="167" customWidth="1"/>
    <col min="14094" max="14094" width="10.7109375" style="167" customWidth="1"/>
    <col min="14095" max="14095" width="93.7109375" style="167" customWidth="1"/>
    <col min="14096" max="14096" width="11.7109375" style="167" customWidth="1"/>
    <col min="14097" max="14097" width="10.7109375" style="167" customWidth="1"/>
    <col min="14098" max="14098" width="11.7109375" style="167" customWidth="1"/>
    <col min="14099" max="14348" width="9.140625" style="167"/>
    <col min="14349" max="14349" width="19.5703125" style="167" customWidth="1"/>
    <col min="14350" max="14350" width="10.7109375" style="167" customWidth="1"/>
    <col min="14351" max="14351" width="93.7109375" style="167" customWidth="1"/>
    <col min="14352" max="14352" width="11.7109375" style="167" customWidth="1"/>
    <col min="14353" max="14353" width="10.7109375" style="167" customWidth="1"/>
    <col min="14354" max="14354" width="11.7109375" style="167" customWidth="1"/>
    <col min="14355" max="14604" width="9.140625" style="167"/>
    <col min="14605" max="14605" width="19.5703125" style="167" customWidth="1"/>
    <col min="14606" max="14606" width="10.7109375" style="167" customWidth="1"/>
    <col min="14607" max="14607" width="93.7109375" style="167" customWidth="1"/>
    <col min="14608" max="14608" width="11.7109375" style="167" customWidth="1"/>
    <col min="14609" max="14609" width="10.7109375" style="167" customWidth="1"/>
    <col min="14610" max="14610" width="11.7109375" style="167" customWidth="1"/>
    <col min="14611" max="14860" width="9.140625" style="167"/>
    <col min="14861" max="14861" width="19.5703125" style="167" customWidth="1"/>
    <col min="14862" max="14862" width="10.7109375" style="167" customWidth="1"/>
    <col min="14863" max="14863" width="93.7109375" style="167" customWidth="1"/>
    <col min="14864" max="14864" width="11.7109375" style="167" customWidth="1"/>
    <col min="14865" max="14865" width="10.7109375" style="167" customWidth="1"/>
    <col min="14866" max="14866" width="11.7109375" style="167" customWidth="1"/>
    <col min="14867" max="15116" width="9.140625" style="167"/>
    <col min="15117" max="15117" width="19.5703125" style="167" customWidth="1"/>
    <col min="15118" max="15118" width="10.7109375" style="167" customWidth="1"/>
    <col min="15119" max="15119" width="93.7109375" style="167" customWidth="1"/>
    <col min="15120" max="15120" width="11.7109375" style="167" customWidth="1"/>
    <col min="15121" max="15121" width="10.7109375" style="167" customWidth="1"/>
    <col min="15122" max="15122" width="11.7109375" style="167" customWidth="1"/>
    <col min="15123" max="15372" width="9.140625" style="167"/>
    <col min="15373" max="15373" width="19.5703125" style="167" customWidth="1"/>
    <col min="15374" max="15374" width="10.7109375" style="167" customWidth="1"/>
    <col min="15375" max="15375" width="93.7109375" style="167" customWidth="1"/>
    <col min="15376" max="15376" width="11.7109375" style="167" customWidth="1"/>
    <col min="15377" max="15377" width="10.7109375" style="167" customWidth="1"/>
    <col min="15378" max="15378" width="11.7109375" style="167" customWidth="1"/>
    <col min="15379" max="15628" width="9.140625" style="167"/>
    <col min="15629" max="15629" width="19.5703125" style="167" customWidth="1"/>
    <col min="15630" max="15630" width="10.7109375" style="167" customWidth="1"/>
    <col min="15631" max="15631" width="93.7109375" style="167" customWidth="1"/>
    <col min="15632" max="15632" width="11.7109375" style="167" customWidth="1"/>
    <col min="15633" max="15633" width="10.7109375" style="167" customWidth="1"/>
    <col min="15634" max="15634" width="11.7109375" style="167" customWidth="1"/>
    <col min="15635" max="15884" width="9.140625" style="167"/>
    <col min="15885" max="15885" width="19.5703125" style="167" customWidth="1"/>
    <col min="15886" max="15886" width="10.7109375" style="167" customWidth="1"/>
    <col min="15887" max="15887" width="93.7109375" style="167" customWidth="1"/>
    <col min="15888" max="15888" width="11.7109375" style="167" customWidth="1"/>
    <col min="15889" max="15889" width="10.7109375" style="167" customWidth="1"/>
    <col min="15890" max="15890" width="11.7109375" style="167" customWidth="1"/>
    <col min="15891" max="16140" width="9.140625" style="167"/>
    <col min="16141" max="16141" width="19.5703125" style="167" customWidth="1"/>
    <col min="16142" max="16142" width="10.7109375" style="167" customWidth="1"/>
    <col min="16143" max="16143" width="93.7109375" style="167" customWidth="1"/>
    <col min="16144" max="16144" width="11.7109375" style="167" customWidth="1"/>
    <col min="16145" max="16145" width="10.7109375" style="167" customWidth="1"/>
    <col min="16146" max="16146" width="11.7109375" style="167" customWidth="1"/>
    <col min="16147" max="16384" width="9.140625" style="167"/>
  </cols>
  <sheetData>
    <row r="1" spans="2:30">
      <c r="D1" s="316"/>
      <c r="F1" s="285"/>
    </row>
    <row r="2" spans="2:30" ht="20.25">
      <c r="C2" s="171" t="s">
        <v>179</v>
      </c>
      <c r="G2" s="281"/>
      <c r="H2" s="281"/>
      <c r="I2" s="281"/>
      <c r="J2" s="281"/>
      <c r="K2" s="281"/>
      <c r="L2" s="281"/>
      <c r="N2" s="281"/>
      <c r="O2" s="281"/>
      <c r="P2" s="281"/>
      <c r="Q2" s="281"/>
      <c r="R2" s="281"/>
      <c r="S2" s="281"/>
    </row>
    <row r="3" spans="2:30" ht="17.25" customHeight="1">
      <c r="C3" s="171"/>
      <c r="D3" s="316"/>
      <c r="G3" s="281"/>
      <c r="H3" s="281"/>
      <c r="I3" s="281"/>
      <c r="J3" s="281"/>
      <c r="K3" s="281"/>
      <c r="L3" s="292"/>
      <c r="N3" s="281"/>
      <c r="O3" s="281"/>
      <c r="P3" s="281"/>
      <c r="Q3" s="281"/>
      <c r="R3" s="281"/>
      <c r="S3" s="292"/>
    </row>
    <row r="4" spans="2:30" ht="13.5" thickBot="1"/>
    <row r="5" spans="2:30" ht="39" thickBot="1">
      <c r="C5" s="381" t="s">
        <v>180</v>
      </c>
      <c r="D5" s="381" t="s">
        <v>181</v>
      </c>
      <c r="E5" s="281"/>
      <c r="F5" s="393" t="s">
        <v>463</v>
      </c>
      <c r="G5" s="393" t="str">
        <f>Dim!E23</f>
        <v>Ahmedabad</v>
      </c>
      <c r="H5" s="393" t="s">
        <v>142</v>
      </c>
      <c r="I5" s="393" t="s">
        <v>143</v>
      </c>
      <c r="J5" s="393" t="s">
        <v>145</v>
      </c>
      <c r="K5" s="393" t="s">
        <v>146</v>
      </c>
      <c r="L5" s="393" t="s">
        <v>148</v>
      </c>
      <c r="M5" s="281"/>
      <c r="N5" s="324" t="s">
        <v>464</v>
      </c>
      <c r="O5" s="324" t="s">
        <v>464</v>
      </c>
      <c r="P5" s="324" t="s">
        <v>464</v>
      </c>
      <c r="Q5" s="324" t="s">
        <v>464</v>
      </c>
      <c r="R5" s="324" t="s">
        <v>464</v>
      </c>
      <c r="S5" s="324" t="s">
        <v>464</v>
      </c>
    </row>
    <row r="6" spans="2:30" s="281" customFormat="1" ht="30.75" thickBot="1">
      <c r="B6" s="280"/>
      <c r="C6" s="382"/>
      <c r="D6" s="382"/>
      <c r="F6" s="394"/>
      <c r="G6" s="394"/>
      <c r="H6" s="394"/>
      <c r="I6" s="394"/>
      <c r="J6" s="394"/>
      <c r="K6" s="394"/>
      <c r="L6" s="394"/>
      <c r="N6" s="280" t="s">
        <v>139</v>
      </c>
      <c r="O6" s="280" t="s">
        <v>142</v>
      </c>
      <c r="P6" s="280" t="s">
        <v>143</v>
      </c>
      <c r="Q6" s="280" t="s">
        <v>145</v>
      </c>
      <c r="R6" s="280" t="s">
        <v>146</v>
      </c>
      <c r="S6" s="280" t="s">
        <v>148</v>
      </c>
      <c r="T6" s="322" t="s">
        <v>460</v>
      </c>
    </row>
    <row r="7" spans="2:30" s="286" customFormat="1" ht="26.25" thickBot="1">
      <c r="B7" s="383"/>
      <c r="C7" s="373" t="s">
        <v>2</v>
      </c>
      <c r="D7" s="317" t="s">
        <v>3</v>
      </c>
      <c r="F7" s="287">
        <v>90</v>
      </c>
      <c r="G7" s="287">
        <f t="shared" ref="G7:L7" si="0">G18+1</f>
        <v>3</v>
      </c>
      <c r="H7" s="287">
        <f t="shared" si="0"/>
        <v>4</v>
      </c>
      <c r="I7" s="287">
        <f t="shared" si="0"/>
        <v>3</v>
      </c>
      <c r="J7" s="287">
        <f t="shared" si="0"/>
        <v>4</v>
      </c>
      <c r="K7" s="287">
        <f t="shared" si="0"/>
        <v>3</v>
      </c>
      <c r="L7" s="287">
        <f t="shared" si="0"/>
        <v>5</v>
      </c>
      <c r="N7" s="287">
        <f t="shared" ref="N7:S7" si="1">$F7*G7</f>
        <v>270</v>
      </c>
      <c r="O7" s="287">
        <f t="shared" si="1"/>
        <v>360</v>
      </c>
      <c r="P7" s="287">
        <f t="shared" si="1"/>
        <v>270</v>
      </c>
      <c r="Q7" s="287">
        <f t="shared" si="1"/>
        <v>360</v>
      </c>
      <c r="R7" s="287">
        <f t="shared" si="1"/>
        <v>270</v>
      </c>
      <c r="S7" s="287">
        <f t="shared" si="1"/>
        <v>450</v>
      </c>
      <c r="T7" s="321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2:30" s="286" customFormat="1" ht="26.25" thickBot="1">
      <c r="B8" s="383"/>
      <c r="C8" s="387"/>
      <c r="D8" s="319" t="s">
        <v>453</v>
      </c>
      <c r="F8" s="287"/>
      <c r="G8" s="320">
        <f>G7*2</f>
        <v>6</v>
      </c>
      <c r="H8" s="320">
        <f t="shared" ref="H8:L8" si="2">H7*2</f>
        <v>8</v>
      </c>
      <c r="I8" s="320">
        <f t="shared" si="2"/>
        <v>6</v>
      </c>
      <c r="J8" s="320">
        <f t="shared" si="2"/>
        <v>8</v>
      </c>
      <c r="K8" s="320">
        <f t="shared" si="2"/>
        <v>6</v>
      </c>
      <c r="L8" s="320">
        <f t="shared" si="2"/>
        <v>10</v>
      </c>
      <c r="N8" s="293" t="s">
        <v>466</v>
      </c>
      <c r="O8" s="293" t="s">
        <v>466</v>
      </c>
      <c r="P8" s="293" t="s">
        <v>466</v>
      </c>
      <c r="Q8" s="293" t="s">
        <v>466</v>
      </c>
      <c r="R8" s="293" t="s">
        <v>466</v>
      </c>
      <c r="S8" s="293" t="s">
        <v>466</v>
      </c>
      <c r="T8" s="321" t="s">
        <v>459</v>
      </c>
      <c r="U8" s="167"/>
      <c r="V8" s="167"/>
      <c r="W8" s="167"/>
      <c r="X8" s="167"/>
      <c r="Y8" s="167"/>
      <c r="Z8" s="167"/>
      <c r="AA8" s="167"/>
      <c r="AB8" s="167"/>
      <c r="AC8" s="167"/>
      <c r="AD8" s="167"/>
    </row>
    <row r="9" spans="2:30" s="286" customFormat="1" ht="13.5" thickBot="1">
      <c r="B9" s="383"/>
      <c r="C9" s="387"/>
      <c r="D9" s="319" t="s">
        <v>454</v>
      </c>
      <c r="F9" s="287"/>
      <c r="G9" s="320">
        <f>G7*2</f>
        <v>6</v>
      </c>
      <c r="H9" s="320">
        <f t="shared" ref="H9:L9" si="3">H7*2</f>
        <v>8</v>
      </c>
      <c r="I9" s="320">
        <f t="shared" si="3"/>
        <v>6</v>
      </c>
      <c r="J9" s="320">
        <f t="shared" si="3"/>
        <v>8</v>
      </c>
      <c r="K9" s="320">
        <f t="shared" si="3"/>
        <v>6</v>
      </c>
      <c r="L9" s="320">
        <f t="shared" si="3"/>
        <v>10</v>
      </c>
      <c r="N9" s="320"/>
      <c r="O9" s="320"/>
      <c r="P9" s="320"/>
      <c r="Q9" s="320"/>
      <c r="R9" s="320"/>
      <c r="S9" s="320"/>
      <c r="T9" s="321"/>
      <c r="U9" s="167"/>
      <c r="V9" s="167"/>
      <c r="W9" s="167"/>
      <c r="X9" s="167"/>
      <c r="Y9" s="167"/>
      <c r="Z9" s="167"/>
      <c r="AA9" s="167"/>
      <c r="AB9" s="167"/>
      <c r="AC9" s="167"/>
      <c r="AD9" s="167"/>
    </row>
    <row r="10" spans="2:30" s="286" customFormat="1" ht="15.75" customHeight="1" thickBot="1">
      <c r="B10" s="383"/>
      <c r="C10" s="387"/>
      <c r="D10" s="317" t="s">
        <v>182</v>
      </c>
      <c r="F10" s="287"/>
      <c r="G10" s="287">
        <v>2</v>
      </c>
      <c r="H10" s="287">
        <v>2</v>
      </c>
      <c r="I10" s="287">
        <v>2</v>
      </c>
      <c r="J10" s="287">
        <v>2</v>
      </c>
      <c r="K10" s="287">
        <v>2</v>
      </c>
      <c r="L10" s="287">
        <v>2</v>
      </c>
      <c r="N10" s="287"/>
      <c r="O10" s="287"/>
      <c r="P10" s="287"/>
      <c r="Q10" s="287"/>
      <c r="R10" s="287"/>
      <c r="S10" s="287"/>
      <c r="T10" s="321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</row>
    <row r="11" spans="2:30" s="286" customFormat="1" ht="15.75" customHeight="1" thickBot="1">
      <c r="B11" s="383"/>
      <c r="C11" s="387"/>
      <c r="D11" s="317" t="s">
        <v>5</v>
      </c>
      <c r="F11" s="287"/>
      <c r="G11" s="287">
        <v>20</v>
      </c>
      <c r="H11" s="287">
        <v>20</v>
      </c>
      <c r="I11" s="287">
        <v>20</v>
      </c>
      <c r="J11" s="287">
        <v>20</v>
      </c>
      <c r="K11" s="287">
        <v>20</v>
      </c>
      <c r="L11" s="287">
        <v>20</v>
      </c>
      <c r="N11" s="287"/>
      <c r="O11" s="287"/>
      <c r="P11" s="287"/>
      <c r="Q11" s="287"/>
      <c r="R11" s="287"/>
      <c r="S11" s="287"/>
      <c r="T11" s="321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</row>
    <row r="12" spans="2:30" s="286" customFormat="1" ht="15.75" customHeight="1" thickBot="1">
      <c r="B12" s="383"/>
      <c r="C12" s="387"/>
      <c r="D12" s="317" t="s">
        <v>345</v>
      </c>
      <c r="F12" s="287"/>
      <c r="G12" s="287">
        <v>30</v>
      </c>
      <c r="H12" s="287">
        <v>30</v>
      </c>
      <c r="I12" s="287">
        <v>30</v>
      </c>
      <c r="J12" s="287">
        <v>30</v>
      </c>
      <c r="K12" s="287">
        <v>30</v>
      </c>
      <c r="L12" s="287">
        <v>30</v>
      </c>
      <c r="N12" s="287"/>
      <c r="O12" s="287"/>
      <c r="P12" s="287"/>
      <c r="Q12" s="287"/>
      <c r="R12" s="287"/>
      <c r="S12" s="287"/>
      <c r="T12" s="321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</row>
    <row r="13" spans="2:30" s="286" customFormat="1" ht="15.75" customHeight="1" thickBot="1">
      <c r="B13" s="383"/>
      <c r="C13" s="387"/>
      <c r="D13" s="317" t="s">
        <v>367</v>
      </c>
      <c r="F13" s="287"/>
      <c r="G13" s="287">
        <v>30</v>
      </c>
      <c r="H13" s="287">
        <v>30</v>
      </c>
      <c r="I13" s="287">
        <v>35</v>
      </c>
      <c r="J13" s="287">
        <v>30</v>
      </c>
      <c r="K13" s="287">
        <v>30</v>
      </c>
      <c r="L13" s="287">
        <v>30</v>
      </c>
      <c r="N13" s="287"/>
      <c r="O13" s="287"/>
      <c r="P13" s="287"/>
      <c r="Q13" s="287"/>
      <c r="R13" s="287"/>
      <c r="S13" s="287"/>
      <c r="T13" s="321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</row>
    <row r="14" spans="2:30" s="286" customFormat="1" ht="15.75" customHeight="1" thickBot="1">
      <c r="B14" s="170"/>
      <c r="C14" s="374"/>
      <c r="D14" s="317" t="s">
        <v>368</v>
      </c>
      <c r="F14" s="287"/>
      <c r="G14" s="287">
        <v>30</v>
      </c>
      <c r="H14" s="287">
        <v>40</v>
      </c>
      <c r="I14" s="287">
        <v>45</v>
      </c>
      <c r="J14" s="287">
        <v>40</v>
      </c>
      <c r="K14" s="287">
        <v>30</v>
      </c>
      <c r="L14" s="287">
        <v>50</v>
      </c>
      <c r="N14" s="287"/>
      <c r="O14" s="287"/>
      <c r="P14" s="287"/>
      <c r="Q14" s="287"/>
      <c r="R14" s="287"/>
      <c r="S14" s="287"/>
      <c r="T14" s="321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</row>
    <row r="15" spans="2:30" s="286" customFormat="1" ht="26.25" thickBot="1">
      <c r="B15" s="170"/>
      <c r="C15" s="373" t="s">
        <v>369</v>
      </c>
      <c r="D15" s="317" t="s">
        <v>461</v>
      </c>
      <c r="F15" s="287"/>
      <c r="G15" s="287">
        <f t="shared" ref="G15:L15" si="4">((6*G18)+10)*2</f>
        <v>44</v>
      </c>
      <c r="H15" s="287">
        <f t="shared" si="4"/>
        <v>56</v>
      </c>
      <c r="I15" s="287">
        <f t="shared" si="4"/>
        <v>44</v>
      </c>
      <c r="J15" s="287">
        <f t="shared" si="4"/>
        <v>56</v>
      </c>
      <c r="K15" s="287">
        <f t="shared" si="4"/>
        <v>44</v>
      </c>
      <c r="L15" s="287">
        <f t="shared" si="4"/>
        <v>68</v>
      </c>
      <c r="N15" s="373">
        <v>1040</v>
      </c>
      <c r="O15" s="373">
        <v>1040</v>
      </c>
      <c r="P15" s="373">
        <v>1040</v>
      </c>
      <c r="Q15" s="373">
        <v>1040</v>
      </c>
      <c r="R15" s="373">
        <v>1040</v>
      </c>
      <c r="S15" s="373">
        <v>1040</v>
      </c>
      <c r="T15" s="321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</row>
    <row r="16" spans="2:30" s="286" customFormat="1" ht="13.5" thickBot="1">
      <c r="B16" s="170"/>
      <c r="C16" s="374"/>
      <c r="D16" s="317" t="s">
        <v>450</v>
      </c>
      <c r="F16" s="287"/>
      <c r="G16" s="287">
        <f t="shared" ref="G16:L16" si="5">((G18*1)+1+1+1+3)*2</f>
        <v>16</v>
      </c>
      <c r="H16" s="287">
        <f t="shared" si="5"/>
        <v>18</v>
      </c>
      <c r="I16" s="287">
        <f t="shared" si="5"/>
        <v>16</v>
      </c>
      <c r="J16" s="287">
        <f t="shared" si="5"/>
        <v>18</v>
      </c>
      <c r="K16" s="287">
        <f t="shared" si="5"/>
        <v>16</v>
      </c>
      <c r="L16" s="287">
        <f t="shared" si="5"/>
        <v>20</v>
      </c>
      <c r="N16" s="374"/>
      <c r="O16" s="374"/>
      <c r="P16" s="374"/>
      <c r="Q16" s="374"/>
      <c r="R16" s="374"/>
      <c r="S16" s="374"/>
      <c r="T16" s="321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</row>
    <row r="17" spans="2:30" s="286" customFormat="1" ht="102.75" thickBot="1">
      <c r="B17" s="170"/>
      <c r="C17" s="169" t="s">
        <v>366</v>
      </c>
      <c r="D17" s="317" t="s">
        <v>370</v>
      </c>
      <c r="F17" s="287">
        <v>160</v>
      </c>
      <c r="G17" s="287">
        <v>2</v>
      </c>
      <c r="H17" s="287">
        <v>2</v>
      </c>
      <c r="I17" s="287">
        <v>2</v>
      </c>
      <c r="J17" s="287">
        <v>2</v>
      </c>
      <c r="K17" s="287">
        <v>2</v>
      </c>
      <c r="L17" s="287">
        <v>2</v>
      </c>
      <c r="N17" s="287">
        <f t="shared" ref="N17:S18" si="6">$F17*G17</f>
        <v>320</v>
      </c>
      <c r="O17" s="287">
        <f t="shared" si="6"/>
        <v>320</v>
      </c>
      <c r="P17" s="287">
        <f t="shared" si="6"/>
        <v>320</v>
      </c>
      <c r="Q17" s="287">
        <f t="shared" si="6"/>
        <v>320</v>
      </c>
      <c r="R17" s="287">
        <f t="shared" si="6"/>
        <v>320</v>
      </c>
      <c r="S17" s="287">
        <f t="shared" si="6"/>
        <v>320</v>
      </c>
      <c r="T17" s="321" t="s">
        <v>462</v>
      </c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</row>
    <row r="18" spans="2:30" s="286" customFormat="1" ht="26.25" thickBot="1">
      <c r="B18" s="383"/>
      <c r="C18" s="384" t="s">
        <v>183</v>
      </c>
      <c r="D18" s="317" t="s">
        <v>455</v>
      </c>
      <c r="F18" s="373">
        <v>3560</v>
      </c>
      <c r="G18" s="287">
        <f>Dim!E57</f>
        <v>2</v>
      </c>
      <c r="H18" s="287">
        <f>Dim!F57</f>
        <v>3</v>
      </c>
      <c r="I18" s="287">
        <f>Dim!G57</f>
        <v>2</v>
      </c>
      <c r="J18" s="287">
        <f>Dim!H57</f>
        <v>3</v>
      </c>
      <c r="K18" s="287">
        <f>Dim!I57</f>
        <v>2</v>
      </c>
      <c r="L18" s="287">
        <f>Dim!J57</f>
        <v>4</v>
      </c>
      <c r="N18" s="373">
        <f t="shared" si="6"/>
        <v>7120</v>
      </c>
      <c r="O18" s="373">
        <f t="shared" si="6"/>
        <v>10680</v>
      </c>
      <c r="P18" s="373">
        <f t="shared" si="6"/>
        <v>7120</v>
      </c>
      <c r="Q18" s="373">
        <f t="shared" si="6"/>
        <v>10680</v>
      </c>
      <c r="R18" s="373">
        <f t="shared" si="6"/>
        <v>7120</v>
      </c>
      <c r="S18" s="373">
        <f t="shared" si="6"/>
        <v>14240</v>
      </c>
      <c r="T18" s="321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</row>
    <row r="19" spans="2:30" s="286" customFormat="1" ht="39" thickBot="1">
      <c r="B19" s="383"/>
      <c r="C19" s="384" t="s">
        <v>183</v>
      </c>
      <c r="D19" s="317" t="s">
        <v>447</v>
      </c>
      <c r="F19" s="374"/>
      <c r="G19" s="287">
        <f t="shared" ref="G19:L19" si="7">G18*2</f>
        <v>4</v>
      </c>
      <c r="H19" s="287">
        <f t="shared" si="7"/>
        <v>6</v>
      </c>
      <c r="I19" s="287">
        <f t="shared" si="7"/>
        <v>4</v>
      </c>
      <c r="J19" s="287">
        <f t="shared" si="7"/>
        <v>6</v>
      </c>
      <c r="K19" s="287">
        <f t="shared" si="7"/>
        <v>4</v>
      </c>
      <c r="L19" s="287">
        <f t="shared" si="7"/>
        <v>8</v>
      </c>
      <c r="N19" s="374"/>
      <c r="O19" s="374"/>
      <c r="P19" s="374"/>
      <c r="Q19" s="374"/>
      <c r="R19" s="374"/>
      <c r="S19" s="374"/>
      <c r="T19" s="321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</row>
    <row r="20" spans="2:30" s="286" customFormat="1" ht="90" thickBot="1">
      <c r="B20" s="383"/>
      <c r="C20" s="385" t="str">
        <f>Dim!B24</f>
        <v>Signalling P2P &amp; P2A</v>
      </c>
      <c r="D20" s="317" t="s">
        <v>414</v>
      </c>
      <c r="F20" s="287"/>
      <c r="G20" s="287">
        <f>Dim!E24</f>
        <v>2</v>
      </c>
      <c r="H20" s="287">
        <f>Dim!F24</f>
        <v>2</v>
      </c>
      <c r="I20" s="287">
        <f>Dim!G24</f>
        <v>2</v>
      </c>
      <c r="J20" s="287">
        <f>Dim!H24</f>
        <v>2</v>
      </c>
      <c r="K20" s="287">
        <f>Dim!I24</f>
        <v>2</v>
      </c>
      <c r="L20" s="287">
        <f>Dim!J24</f>
        <v>4</v>
      </c>
      <c r="N20" s="287"/>
      <c r="O20" s="287"/>
      <c r="P20" s="287"/>
      <c r="Q20" s="287"/>
      <c r="R20" s="287"/>
      <c r="S20" s="287"/>
      <c r="T20" s="321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</row>
    <row r="21" spans="2:30" s="286" customFormat="1" ht="26.25" thickBot="1">
      <c r="B21" s="383"/>
      <c r="C21" s="386" t="s">
        <v>184</v>
      </c>
      <c r="D21" s="317" t="s">
        <v>185</v>
      </c>
      <c r="F21" s="287"/>
      <c r="G21" s="287">
        <f t="shared" ref="G21:L21" si="8">G20</f>
        <v>2</v>
      </c>
      <c r="H21" s="287">
        <f t="shared" si="8"/>
        <v>2</v>
      </c>
      <c r="I21" s="287">
        <f t="shared" si="8"/>
        <v>2</v>
      </c>
      <c r="J21" s="287">
        <f t="shared" si="8"/>
        <v>2</v>
      </c>
      <c r="K21" s="287">
        <f t="shared" si="8"/>
        <v>2</v>
      </c>
      <c r="L21" s="287">
        <f t="shared" si="8"/>
        <v>4</v>
      </c>
      <c r="N21" s="287"/>
      <c r="O21" s="287"/>
      <c r="P21" s="287"/>
      <c r="Q21" s="287"/>
      <c r="R21" s="287"/>
      <c r="S21" s="287"/>
      <c r="T21" s="321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</row>
    <row r="22" spans="2:30" s="286" customFormat="1" ht="90" thickBot="1">
      <c r="B22" s="383"/>
      <c r="C22" s="385" t="str">
        <f>Dim!B25</f>
        <v xml:space="preserve">SMSC &amp; Charging </v>
      </c>
      <c r="D22" s="317" t="s">
        <v>431</v>
      </c>
      <c r="F22" s="287"/>
      <c r="G22" s="287">
        <f>Dim!E25</f>
        <v>3</v>
      </c>
      <c r="H22" s="287">
        <f>Dim!F25</f>
        <v>3</v>
      </c>
      <c r="I22" s="287">
        <f>Dim!G25</f>
        <v>3</v>
      </c>
      <c r="J22" s="287">
        <f>Dim!H25</f>
        <v>3</v>
      </c>
      <c r="K22" s="287">
        <f>Dim!I25</f>
        <v>3</v>
      </c>
      <c r="L22" s="287">
        <f>Dim!J25</f>
        <v>4</v>
      </c>
      <c r="N22" s="287"/>
      <c r="O22" s="287"/>
      <c r="P22" s="287"/>
      <c r="Q22" s="287"/>
      <c r="R22" s="287"/>
      <c r="S22" s="287"/>
      <c r="T22" s="321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</row>
    <row r="23" spans="2:30" s="286" customFormat="1" ht="26.25" thickBot="1">
      <c r="B23" s="383"/>
      <c r="C23" s="386" t="s">
        <v>184</v>
      </c>
      <c r="D23" s="317" t="s">
        <v>185</v>
      </c>
      <c r="F23" s="287"/>
      <c r="G23" s="287">
        <f t="shared" ref="G23:L23" si="9">G22</f>
        <v>3</v>
      </c>
      <c r="H23" s="287">
        <f t="shared" si="9"/>
        <v>3</v>
      </c>
      <c r="I23" s="287">
        <f t="shared" si="9"/>
        <v>3</v>
      </c>
      <c r="J23" s="287">
        <f t="shared" si="9"/>
        <v>3</v>
      </c>
      <c r="K23" s="287">
        <f t="shared" si="9"/>
        <v>3</v>
      </c>
      <c r="L23" s="287">
        <f t="shared" si="9"/>
        <v>4</v>
      </c>
      <c r="N23" s="287"/>
      <c r="O23" s="287"/>
      <c r="P23" s="287"/>
      <c r="Q23" s="287"/>
      <c r="R23" s="287"/>
      <c r="S23" s="287"/>
      <c r="T23" s="321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</row>
    <row r="24" spans="2:30" s="286" customFormat="1" ht="90" thickBot="1">
      <c r="B24" s="383"/>
      <c r="C24" s="385" t="str">
        <f>Dim!B26</f>
        <v>Signalling A2P - Internal Service</v>
      </c>
      <c r="D24" s="317" t="s">
        <v>414</v>
      </c>
      <c r="F24" s="287"/>
      <c r="G24" s="287">
        <f>Dim!E26</f>
        <v>4</v>
      </c>
      <c r="H24" s="287">
        <f>Dim!F26</f>
        <v>4</v>
      </c>
      <c r="I24" s="287">
        <f>Dim!G26</f>
        <v>4</v>
      </c>
      <c r="J24" s="287">
        <f>Dim!H26</f>
        <v>4</v>
      </c>
      <c r="K24" s="287">
        <f>Dim!I26</f>
        <v>4</v>
      </c>
      <c r="L24" s="287">
        <f>Dim!J26</f>
        <v>4</v>
      </c>
      <c r="N24" s="287"/>
      <c r="O24" s="287"/>
      <c r="P24" s="287"/>
      <c r="Q24" s="287"/>
      <c r="R24" s="287"/>
      <c r="S24" s="287"/>
      <c r="T24" s="321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</row>
    <row r="25" spans="2:30" s="286" customFormat="1" ht="26.25" thickBot="1">
      <c r="B25" s="383"/>
      <c r="C25" s="386" t="s">
        <v>184</v>
      </c>
      <c r="D25" s="317" t="s">
        <v>185</v>
      </c>
      <c r="F25" s="287"/>
      <c r="G25" s="287">
        <f t="shared" ref="G25:L25" si="10">G24</f>
        <v>4</v>
      </c>
      <c r="H25" s="287">
        <f t="shared" si="10"/>
        <v>4</v>
      </c>
      <c r="I25" s="287">
        <f t="shared" si="10"/>
        <v>4</v>
      </c>
      <c r="J25" s="287">
        <f t="shared" si="10"/>
        <v>4</v>
      </c>
      <c r="K25" s="287">
        <f t="shared" si="10"/>
        <v>4</v>
      </c>
      <c r="L25" s="287">
        <f t="shared" si="10"/>
        <v>4</v>
      </c>
      <c r="N25" s="287"/>
      <c r="O25" s="287"/>
      <c r="P25" s="287"/>
      <c r="Q25" s="287"/>
      <c r="R25" s="287"/>
      <c r="S25" s="287"/>
      <c r="T25" s="321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</row>
    <row r="26" spans="2:30" s="286" customFormat="1" ht="77.25" thickBot="1">
      <c r="B26" s="383"/>
      <c r="C26" s="385" t="str">
        <f>Dim!B27</f>
        <v>IM A2P - Internal Service</v>
      </c>
      <c r="D26" s="317" t="s">
        <v>371</v>
      </c>
      <c r="F26" s="287"/>
      <c r="G26" s="287">
        <f>Dim!E27</f>
        <v>6</v>
      </c>
      <c r="H26" s="287">
        <f>Dim!F27</f>
        <v>5</v>
      </c>
      <c r="I26" s="287">
        <f>Dim!G27</f>
        <v>7</v>
      </c>
      <c r="J26" s="287">
        <f>Dim!H27</f>
        <v>6</v>
      </c>
      <c r="K26" s="287">
        <f>Dim!I27</f>
        <v>7</v>
      </c>
      <c r="L26" s="287">
        <f>Dim!J27</f>
        <v>9</v>
      </c>
      <c r="N26" s="287"/>
      <c r="O26" s="287"/>
      <c r="P26" s="287"/>
      <c r="Q26" s="287"/>
      <c r="R26" s="287"/>
      <c r="S26" s="287"/>
      <c r="T26" s="321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</row>
    <row r="27" spans="2:30" s="286" customFormat="1" ht="26.25" thickBot="1">
      <c r="B27" s="383"/>
      <c r="C27" s="386" t="s">
        <v>184</v>
      </c>
      <c r="D27" s="317" t="s">
        <v>185</v>
      </c>
      <c r="F27" s="287"/>
      <c r="G27" s="287">
        <f t="shared" ref="G27:L27" si="11">G26</f>
        <v>6</v>
      </c>
      <c r="H27" s="287">
        <f t="shared" si="11"/>
        <v>5</v>
      </c>
      <c r="I27" s="287">
        <f t="shared" si="11"/>
        <v>7</v>
      </c>
      <c r="J27" s="287">
        <f t="shared" si="11"/>
        <v>6</v>
      </c>
      <c r="K27" s="287">
        <f t="shared" si="11"/>
        <v>7</v>
      </c>
      <c r="L27" s="287">
        <f t="shared" si="11"/>
        <v>9</v>
      </c>
      <c r="N27" s="287"/>
      <c r="O27" s="287"/>
      <c r="P27" s="287"/>
      <c r="Q27" s="287"/>
      <c r="R27" s="287"/>
      <c r="S27" s="287"/>
      <c r="T27" s="321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</row>
    <row r="28" spans="2:30" s="286" customFormat="1" ht="77.25" thickBot="1">
      <c r="B28" s="383"/>
      <c r="C28" s="384" t="s">
        <v>186</v>
      </c>
      <c r="D28" s="317" t="s">
        <v>415</v>
      </c>
      <c r="F28" s="287"/>
      <c r="G28" s="287">
        <f>Dim!E39</f>
        <v>2</v>
      </c>
      <c r="H28" s="287">
        <f>Dim!F39</f>
        <v>2</v>
      </c>
      <c r="I28" s="287">
        <f>Dim!G39</f>
        <v>2</v>
      </c>
      <c r="J28" s="287">
        <f>Dim!H39</f>
        <v>2</v>
      </c>
      <c r="K28" s="287">
        <f>Dim!I39</f>
        <v>2</v>
      </c>
      <c r="L28" s="287">
        <f>Dim!J39</f>
        <v>2</v>
      </c>
      <c r="N28" s="287"/>
      <c r="O28" s="287"/>
      <c r="P28" s="287"/>
      <c r="Q28" s="287"/>
      <c r="R28" s="287"/>
      <c r="S28" s="287"/>
      <c r="T28" s="321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</row>
    <row r="29" spans="2:30" s="286" customFormat="1" ht="26.25" thickBot="1">
      <c r="B29" s="383"/>
      <c r="C29" s="384"/>
      <c r="D29" s="317" t="s">
        <v>373</v>
      </c>
      <c r="F29" s="287"/>
      <c r="G29" s="287">
        <f t="shared" ref="G29:L29" si="12">G28*2</f>
        <v>4</v>
      </c>
      <c r="H29" s="287">
        <f t="shared" si="12"/>
        <v>4</v>
      </c>
      <c r="I29" s="287">
        <f t="shared" si="12"/>
        <v>4</v>
      </c>
      <c r="J29" s="287">
        <f t="shared" si="12"/>
        <v>4</v>
      </c>
      <c r="K29" s="287">
        <f t="shared" si="12"/>
        <v>4</v>
      </c>
      <c r="L29" s="287">
        <f t="shared" si="12"/>
        <v>4</v>
      </c>
      <c r="N29" s="287"/>
      <c r="O29" s="287"/>
      <c r="P29" s="287"/>
      <c r="Q29" s="287"/>
      <c r="R29" s="287"/>
      <c r="S29" s="287"/>
      <c r="T29" s="321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</row>
    <row r="30" spans="2:30" s="286" customFormat="1" ht="13.5" thickBot="1">
      <c r="B30" s="388"/>
      <c r="C30" s="385" t="s">
        <v>193</v>
      </c>
      <c r="D30" s="317" t="s">
        <v>374</v>
      </c>
      <c r="F30" s="287"/>
      <c r="G30" s="287">
        <f t="shared" ref="G30:L30" si="13">(G28*8*2*2*0.5)</f>
        <v>32</v>
      </c>
      <c r="H30" s="287">
        <f t="shared" si="13"/>
        <v>32</v>
      </c>
      <c r="I30" s="287">
        <f t="shared" si="13"/>
        <v>32</v>
      </c>
      <c r="J30" s="287">
        <f t="shared" si="13"/>
        <v>32</v>
      </c>
      <c r="K30" s="287">
        <f t="shared" si="13"/>
        <v>32</v>
      </c>
      <c r="L30" s="287">
        <f t="shared" si="13"/>
        <v>32</v>
      </c>
      <c r="N30" s="287"/>
      <c r="O30" s="287"/>
      <c r="P30" s="287"/>
      <c r="Q30" s="287"/>
      <c r="R30" s="287"/>
      <c r="S30" s="287"/>
      <c r="T30" s="321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</row>
    <row r="31" spans="2:30" s="286" customFormat="1" ht="15.75" customHeight="1" thickBot="1">
      <c r="B31" s="389"/>
      <c r="C31" s="386"/>
      <c r="D31" s="317" t="s">
        <v>258</v>
      </c>
      <c r="F31" s="287"/>
      <c r="G31" s="287">
        <f t="shared" ref="G31:L31" si="14">G28</f>
        <v>2</v>
      </c>
      <c r="H31" s="287">
        <f t="shared" si="14"/>
        <v>2</v>
      </c>
      <c r="I31" s="287">
        <f t="shared" si="14"/>
        <v>2</v>
      </c>
      <c r="J31" s="287">
        <f t="shared" si="14"/>
        <v>2</v>
      </c>
      <c r="K31" s="287">
        <f t="shared" si="14"/>
        <v>2</v>
      </c>
      <c r="L31" s="287">
        <f t="shared" si="14"/>
        <v>2</v>
      </c>
      <c r="N31" s="287"/>
      <c r="O31" s="287"/>
      <c r="P31" s="287"/>
      <c r="Q31" s="287"/>
      <c r="R31" s="287"/>
      <c r="S31" s="287"/>
      <c r="T31" s="321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</row>
    <row r="32" spans="2:30" s="286" customFormat="1" ht="77.25" thickBot="1">
      <c r="B32" s="383"/>
      <c r="C32" s="385" t="s">
        <v>416</v>
      </c>
      <c r="D32" s="317" t="s">
        <v>417</v>
      </c>
      <c r="F32" s="287"/>
      <c r="G32" s="287">
        <f>Dim!E40</f>
        <v>2</v>
      </c>
      <c r="H32" s="287">
        <f>Dim!F40</f>
        <v>2</v>
      </c>
      <c r="I32" s="287">
        <f>Dim!G40</f>
        <v>2</v>
      </c>
      <c r="J32" s="287">
        <f>Dim!H40</f>
        <v>2</v>
      </c>
      <c r="K32" s="287">
        <f>Dim!I40</f>
        <v>2</v>
      </c>
      <c r="L32" s="287">
        <f>Dim!J40</f>
        <v>2</v>
      </c>
      <c r="N32" s="287"/>
      <c r="O32" s="287"/>
      <c r="P32" s="287"/>
      <c r="Q32" s="287"/>
      <c r="R32" s="287"/>
      <c r="S32" s="287"/>
      <c r="T32" s="321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</row>
    <row r="33" spans="2:30" s="286" customFormat="1" ht="26.25" thickBot="1">
      <c r="B33" s="383"/>
      <c r="C33" s="386" t="s">
        <v>188</v>
      </c>
      <c r="D33" s="317" t="s">
        <v>185</v>
      </c>
      <c r="F33" s="287"/>
      <c r="G33" s="287">
        <f t="shared" ref="G33:L33" si="15">G32*2</f>
        <v>4</v>
      </c>
      <c r="H33" s="287">
        <f t="shared" si="15"/>
        <v>4</v>
      </c>
      <c r="I33" s="287">
        <f t="shared" si="15"/>
        <v>4</v>
      </c>
      <c r="J33" s="287">
        <f t="shared" si="15"/>
        <v>4</v>
      </c>
      <c r="K33" s="287">
        <f t="shared" si="15"/>
        <v>4</v>
      </c>
      <c r="L33" s="287">
        <f t="shared" si="15"/>
        <v>4</v>
      </c>
      <c r="N33" s="287"/>
      <c r="O33" s="287"/>
      <c r="P33" s="287"/>
      <c r="Q33" s="287"/>
      <c r="R33" s="287"/>
      <c r="S33" s="287"/>
      <c r="T33" s="321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</row>
    <row r="34" spans="2:30" s="286" customFormat="1" ht="26.25" thickBot="1">
      <c r="B34" s="170"/>
      <c r="C34" s="169" t="s">
        <v>195</v>
      </c>
      <c r="D34" s="317" t="s">
        <v>374</v>
      </c>
      <c r="F34" s="287"/>
      <c r="G34" s="287">
        <f t="shared" ref="G34:L34" si="16">(G32*8*2*2*0.5)</f>
        <v>32</v>
      </c>
      <c r="H34" s="287">
        <f t="shared" si="16"/>
        <v>32</v>
      </c>
      <c r="I34" s="287">
        <f t="shared" si="16"/>
        <v>32</v>
      </c>
      <c r="J34" s="287">
        <f t="shared" si="16"/>
        <v>32</v>
      </c>
      <c r="K34" s="287">
        <f t="shared" si="16"/>
        <v>32</v>
      </c>
      <c r="L34" s="287">
        <f t="shared" si="16"/>
        <v>32</v>
      </c>
      <c r="N34" s="287"/>
      <c r="O34" s="287"/>
      <c r="P34" s="287"/>
      <c r="Q34" s="287"/>
      <c r="R34" s="287"/>
      <c r="S34" s="287"/>
      <c r="T34" s="321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</row>
    <row r="35" spans="2:30" s="286" customFormat="1" ht="90" thickBot="1">
      <c r="B35" s="383"/>
      <c r="C35" s="384" t="s">
        <v>256</v>
      </c>
      <c r="D35" s="317" t="s">
        <v>414</v>
      </c>
      <c r="F35" s="287"/>
      <c r="G35" s="287">
        <f>Dim!E41</f>
        <v>0</v>
      </c>
      <c r="H35" s="287">
        <f>Dim!F41</f>
        <v>0</v>
      </c>
      <c r="I35" s="287">
        <f>Dim!G41</f>
        <v>0</v>
      </c>
      <c r="J35" s="287">
        <f>Dim!H41</f>
        <v>0</v>
      </c>
      <c r="K35" s="287">
        <f>Dim!I41</f>
        <v>0</v>
      </c>
      <c r="L35" s="287">
        <f>Dim!J41</f>
        <v>0</v>
      </c>
      <c r="N35" s="287"/>
      <c r="O35" s="287"/>
      <c r="P35" s="287"/>
      <c r="Q35" s="287"/>
      <c r="R35" s="287"/>
      <c r="S35" s="287"/>
      <c r="T35" s="321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</row>
    <row r="36" spans="2:30" s="286" customFormat="1" ht="26.25" thickBot="1">
      <c r="B36" s="383"/>
      <c r="C36" s="384"/>
      <c r="D36" s="317" t="s">
        <v>187</v>
      </c>
      <c r="F36" s="287"/>
      <c r="G36" s="287">
        <f t="shared" ref="G36:L37" si="17">G35</f>
        <v>0</v>
      </c>
      <c r="H36" s="287">
        <f t="shared" si="17"/>
        <v>0</v>
      </c>
      <c r="I36" s="287">
        <f t="shared" si="17"/>
        <v>0</v>
      </c>
      <c r="J36" s="287">
        <f t="shared" si="17"/>
        <v>0</v>
      </c>
      <c r="K36" s="287">
        <f t="shared" si="17"/>
        <v>0</v>
      </c>
      <c r="L36" s="287">
        <f t="shared" si="17"/>
        <v>0</v>
      </c>
      <c r="N36" s="287"/>
      <c r="O36" s="287"/>
      <c r="P36" s="287"/>
      <c r="Q36" s="287"/>
      <c r="R36" s="287"/>
      <c r="S36" s="287"/>
      <c r="T36" s="321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</row>
    <row r="37" spans="2:30" s="286" customFormat="1" ht="13.5" thickBot="1">
      <c r="B37" s="170"/>
      <c r="C37" s="169" t="s">
        <v>193</v>
      </c>
      <c r="D37" s="317" t="s">
        <v>258</v>
      </c>
      <c r="F37" s="287"/>
      <c r="G37" s="287">
        <f t="shared" si="17"/>
        <v>0</v>
      </c>
      <c r="H37" s="287">
        <f t="shared" si="17"/>
        <v>0</v>
      </c>
      <c r="I37" s="287">
        <f t="shared" si="17"/>
        <v>0</v>
      </c>
      <c r="J37" s="287">
        <f t="shared" si="17"/>
        <v>0</v>
      </c>
      <c r="K37" s="287">
        <f t="shared" si="17"/>
        <v>0</v>
      </c>
      <c r="L37" s="287">
        <f t="shared" si="17"/>
        <v>0</v>
      </c>
      <c r="N37" s="287"/>
      <c r="O37" s="287"/>
      <c r="P37" s="287"/>
      <c r="Q37" s="287"/>
      <c r="R37" s="287"/>
      <c r="S37" s="287"/>
      <c r="T37" s="321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</row>
    <row r="38" spans="2:30" s="286" customFormat="1" ht="90" thickBot="1">
      <c r="B38" s="383"/>
      <c r="C38" s="385" t="str">
        <f>Dim!B28</f>
        <v>Signalling A2P - External @Hub</v>
      </c>
      <c r="D38" s="317" t="s">
        <v>431</v>
      </c>
      <c r="F38" s="287"/>
      <c r="G38" s="287">
        <f>Dim!E28</f>
        <v>0</v>
      </c>
      <c r="H38" s="287">
        <f>Dim!F28</f>
        <v>2</v>
      </c>
      <c r="I38" s="287">
        <f>Dim!G28</f>
        <v>0</v>
      </c>
      <c r="J38" s="287">
        <f>Dim!H28</f>
        <v>2</v>
      </c>
      <c r="K38" s="287">
        <f>Dim!I28</f>
        <v>0</v>
      </c>
      <c r="L38" s="287">
        <f>Dim!J28</f>
        <v>2</v>
      </c>
      <c r="N38" s="287"/>
      <c r="O38" s="287"/>
      <c r="P38" s="287"/>
      <c r="Q38" s="287"/>
      <c r="R38" s="287"/>
      <c r="S38" s="287"/>
      <c r="T38" s="321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</row>
    <row r="39" spans="2:30" s="286" customFormat="1" ht="26.25" thickBot="1">
      <c r="B39" s="383"/>
      <c r="C39" s="386" t="s">
        <v>184</v>
      </c>
      <c r="D39" s="317" t="s">
        <v>185</v>
      </c>
      <c r="F39" s="287"/>
      <c r="G39" s="287">
        <f t="shared" ref="G39:L39" si="18">G38</f>
        <v>0</v>
      </c>
      <c r="H39" s="287">
        <f t="shared" si="18"/>
        <v>2</v>
      </c>
      <c r="I39" s="287">
        <f t="shared" si="18"/>
        <v>0</v>
      </c>
      <c r="J39" s="287">
        <f t="shared" si="18"/>
        <v>2</v>
      </c>
      <c r="K39" s="287">
        <f t="shared" si="18"/>
        <v>0</v>
      </c>
      <c r="L39" s="287">
        <f t="shared" si="18"/>
        <v>2</v>
      </c>
      <c r="N39" s="287"/>
      <c r="O39" s="287"/>
      <c r="P39" s="287"/>
      <c r="Q39" s="287"/>
      <c r="R39" s="287"/>
      <c r="S39" s="287"/>
      <c r="T39" s="321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</row>
    <row r="40" spans="2:30" s="286" customFormat="1" ht="90" thickBot="1">
      <c r="B40" s="383"/>
      <c r="C40" s="385" t="str">
        <f>Dim!B29</f>
        <v>IM A2P - External @Hub</v>
      </c>
      <c r="D40" s="317" t="s">
        <v>432</v>
      </c>
      <c r="F40" s="287"/>
      <c r="G40" s="287">
        <f>Dim!E29</f>
        <v>0</v>
      </c>
      <c r="H40" s="287">
        <f>Dim!F29</f>
        <v>4</v>
      </c>
      <c r="I40" s="287">
        <f>Dim!G29</f>
        <v>0</v>
      </c>
      <c r="J40" s="287">
        <f>Dim!H29</f>
        <v>4</v>
      </c>
      <c r="K40" s="287">
        <f>Dim!I29</f>
        <v>0</v>
      </c>
      <c r="L40" s="287">
        <f>Dim!J29</f>
        <v>4</v>
      </c>
      <c r="N40" s="287"/>
      <c r="O40" s="287"/>
      <c r="P40" s="287"/>
      <c r="Q40" s="287"/>
      <c r="R40" s="287"/>
      <c r="S40" s="287"/>
      <c r="T40" s="321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</row>
    <row r="41" spans="2:30" s="286" customFormat="1" ht="26.25" thickBot="1">
      <c r="B41" s="383"/>
      <c r="C41" s="386" t="s">
        <v>184</v>
      </c>
      <c r="D41" s="317" t="s">
        <v>185</v>
      </c>
      <c r="F41" s="287"/>
      <c r="G41" s="287">
        <f t="shared" ref="G41:L41" si="19">G40</f>
        <v>0</v>
      </c>
      <c r="H41" s="287">
        <f t="shared" si="19"/>
        <v>4</v>
      </c>
      <c r="I41" s="287">
        <f t="shared" si="19"/>
        <v>0</v>
      </c>
      <c r="J41" s="287">
        <f t="shared" si="19"/>
        <v>4</v>
      </c>
      <c r="K41" s="287">
        <f t="shared" si="19"/>
        <v>0</v>
      </c>
      <c r="L41" s="287">
        <f t="shared" si="19"/>
        <v>4</v>
      </c>
      <c r="N41" s="287"/>
      <c r="O41" s="287"/>
      <c r="P41" s="287"/>
      <c r="Q41" s="287"/>
      <c r="R41" s="287"/>
      <c r="S41" s="287"/>
      <c r="T41" s="321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</row>
    <row r="42" spans="2:30" s="286" customFormat="1" ht="90" thickBot="1">
      <c r="B42" s="383"/>
      <c r="C42" s="385" t="str">
        <f>Dim!B30</f>
        <v>SMS-GW @Hub</v>
      </c>
      <c r="D42" s="317" t="s">
        <v>431</v>
      </c>
      <c r="F42" s="287"/>
      <c r="G42" s="287">
        <f>Dim!E30</f>
        <v>0</v>
      </c>
      <c r="H42" s="287">
        <f>Dim!F30</f>
        <v>4</v>
      </c>
      <c r="I42" s="287">
        <f>Dim!G30</f>
        <v>0</v>
      </c>
      <c r="J42" s="287">
        <f>Dim!H30</f>
        <v>4</v>
      </c>
      <c r="K42" s="287">
        <f>Dim!I30</f>
        <v>0</v>
      </c>
      <c r="L42" s="287">
        <f>Dim!J30</f>
        <v>4</v>
      </c>
      <c r="N42" s="287"/>
      <c r="O42" s="287"/>
      <c r="P42" s="287"/>
      <c r="Q42" s="287"/>
      <c r="R42" s="287"/>
      <c r="S42" s="287"/>
      <c r="T42" s="321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</row>
    <row r="43" spans="2:30" s="286" customFormat="1" ht="26.25" thickBot="1">
      <c r="B43" s="383"/>
      <c r="C43" s="386" t="s">
        <v>184</v>
      </c>
      <c r="D43" s="317" t="s">
        <v>185</v>
      </c>
      <c r="F43" s="287"/>
      <c r="G43" s="287">
        <f t="shared" ref="G43:L43" si="20">G42</f>
        <v>0</v>
      </c>
      <c r="H43" s="287">
        <f t="shared" si="20"/>
        <v>4</v>
      </c>
      <c r="I43" s="287">
        <f t="shared" si="20"/>
        <v>0</v>
      </c>
      <c r="J43" s="287">
        <f t="shared" si="20"/>
        <v>4</v>
      </c>
      <c r="K43" s="287">
        <f t="shared" si="20"/>
        <v>0</v>
      </c>
      <c r="L43" s="287">
        <f t="shared" si="20"/>
        <v>4</v>
      </c>
      <c r="N43" s="287"/>
      <c r="O43" s="287"/>
      <c r="P43" s="287"/>
      <c r="Q43" s="287"/>
      <c r="R43" s="287"/>
      <c r="S43" s="287"/>
      <c r="T43" s="321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</row>
    <row r="44" spans="2:30" s="286" customFormat="1" ht="77.25" thickBot="1">
      <c r="B44" s="383"/>
      <c r="C44" s="384" t="str">
        <f>Dim!B42</f>
        <v>DB Servers - A2P SMSC &amp; SMS-GW</v>
      </c>
      <c r="D44" s="317" t="s">
        <v>418</v>
      </c>
      <c r="F44" s="287"/>
      <c r="G44" s="287">
        <f>Dim!E42</f>
        <v>0</v>
      </c>
      <c r="H44" s="287">
        <f>Dim!F42</f>
        <v>2</v>
      </c>
      <c r="I44" s="287">
        <f>Dim!G42</f>
        <v>0</v>
      </c>
      <c r="J44" s="287">
        <f>Dim!H42</f>
        <v>2</v>
      </c>
      <c r="K44" s="287">
        <f>Dim!I42</f>
        <v>0</v>
      </c>
      <c r="L44" s="287">
        <f>Dim!J42</f>
        <v>2</v>
      </c>
      <c r="N44" s="287"/>
      <c r="O44" s="287"/>
      <c r="P44" s="287"/>
      <c r="Q44" s="287"/>
      <c r="R44" s="287"/>
      <c r="S44" s="287"/>
      <c r="T44" s="321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</row>
    <row r="45" spans="2:30" s="286" customFormat="1" ht="26.25" thickBot="1">
      <c r="B45" s="383"/>
      <c r="C45" s="384"/>
      <c r="D45" s="317" t="s">
        <v>185</v>
      </c>
      <c r="F45" s="287"/>
      <c r="G45" s="287">
        <f t="shared" ref="G45:L45" si="21">G44*2</f>
        <v>0</v>
      </c>
      <c r="H45" s="287">
        <f t="shared" si="21"/>
        <v>4</v>
      </c>
      <c r="I45" s="287">
        <f t="shared" si="21"/>
        <v>0</v>
      </c>
      <c r="J45" s="287">
        <f t="shared" si="21"/>
        <v>4</v>
      </c>
      <c r="K45" s="287">
        <f t="shared" si="21"/>
        <v>0</v>
      </c>
      <c r="L45" s="287">
        <f t="shared" si="21"/>
        <v>4</v>
      </c>
      <c r="N45" s="287"/>
      <c r="O45" s="287"/>
      <c r="P45" s="287"/>
      <c r="Q45" s="287"/>
      <c r="R45" s="287"/>
      <c r="S45" s="287"/>
      <c r="T45" s="321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</row>
    <row r="46" spans="2:30" s="286" customFormat="1" ht="26.25" customHeight="1" thickBot="1">
      <c r="B46" s="373"/>
      <c r="C46" s="373" t="s">
        <v>341</v>
      </c>
      <c r="D46" s="317" t="s">
        <v>375</v>
      </c>
      <c r="F46" s="287"/>
      <c r="G46" s="287">
        <f t="shared" ref="G46:L46" si="22">(G44*8*2*2*0.5)</f>
        <v>0</v>
      </c>
      <c r="H46" s="287">
        <f t="shared" si="22"/>
        <v>32</v>
      </c>
      <c r="I46" s="287">
        <f t="shared" si="22"/>
        <v>0</v>
      </c>
      <c r="J46" s="287">
        <f t="shared" si="22"/>
        <v>32</v>
      </c>
      <c r="K46" s="287">
        <f t="shared" si="22"/>
        <v>0</v>
      </c>
      <c r="L46" s="287">
        <f t="shared" si="22"/>
        <v>32</v>
      </c>
      <c r="N46" s="287"/>
      <c r="O46" s="287"/>
      <c r="P46" s="287"/>
      <c r="Q46" s="287"/>
      <c r="R46" s="287"/>
      <c r="S46" s="287"/>
      <c r="T46" s="321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</row>
    <row r="47" spans="2:30" s="286" customFormat="1" ht="15.75" customHeight="1" thickBot="1">
      <c r="B47" s="374"/>
      <c r="C47" s="374"/>
      <c r="D47" s="317" t="s">
        <v>258</v>
      </c>
      <c r="F47" s="287"/>
      <c r="G47" s="287">
        <f t="shared" ref="G47:L47" si="23">G44</f>
        <v>0</v>
      </c>
      <c r="H47" s="287">
        <f t="shared" si="23"/>
        <v>2</v>
      </c>
      <c r="I47" s="287">
        <f t="shared" si="23"/>
        <v>0</v>
      </c>
      <c r="J47" s="287">
        <f t="shared" si="23"/>
        <v>2</v>
      </c>
      <c r="K47" s="287">
        <f t="shared" si="23"/>
        <v>0</v>
      </c>
      <c r="L47" s="287">
        <f t="shared" si="23"/>
        <v>2</v>
      </c>
      <c r="N47" s="287"/>
      <c r="O47" s="287"/>
      <c r="P47" s="287"/>
      <c r="Q47" s="287"/>
      <c r="R47" s="287"/>
      <c r="S47" s="287"/>
      <c r="T47" s="321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2:30" s="286" customFormat="1" ht="90" thickBot="1">
      <c r="B48" s="383"/>
      <c r="C48" s="385" t="str">
        <f>Dim!B43</f>
        <v>Reporting  - A2P SMSc &amp; SMS-GW</v>
      </c>
      <c r="D48" s="317" t="s">
        <v>419</v>
      </c>
      <c r="F48" s="287"/>
      <c r="G48" s="287">
        <f>Dim!E43</f>
        <v>0</v>
      </c>
      <c r="H48" s="287">
        <f>Dim!F43</f>
        <v>2</v>
      </c>
      <c r="I48" s="287">
        <f>Dim!G43</f>
        <v>0</v>
      </c>
      <c r="J48" s="287">
        <f>Dim!H43</f>
        <v>2</v>
      </c>
      <c r="K48" s="287">
        <f>Dim!I43</f>
        <v>0</v>
      </c>
      <c r="L48" s="287">
        <f>Dim!J43</f>
        <v>2</v>
      </c>
      <c r="N48" s="287"/>
      <c r="O48" s="287"/>
      <c r="P48" s="287"/>
      <c r="Q48" s="287"/>
      <c r="R48" s="287"/>
      <c r="S48" s="287"/>
      <c r="T48" s="321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</row>
    <row r="49" spans="2:30" s="286" customFormat="1" ht="26.25" thickBot="1">
      <c r="B49" s="383"/>
      <c r="C49" s="386" t="s">
        <v>188</v>
      </c>
      <c r="D49" s="317" t="s">
        <v>185</v>
      </c>
      <c r="F49" s="287"/>
      <c r="G49" s="287">
        <f t="shared" ref="G49:L49" si="24">G48</f>
        <v>0</v>
      </c>
      <c r="H49" s="287">
        <f t="shared" si="24"/>
        <v>2</v>
      </c>
      <c r="I49" s="287">
        <f t="shared" si="24"/>
        <v>0</v>
      </c>
      <c r="J49" s="287">
        <f t="shared" si="24"/>
        <v>2</v>
      </c>
      <c r="K49" s="287">
        <f t="shared" si="24"/>
        <v>0</v>
      </c>
      <c r="L49" s="287">
        <f t="shared" si="24"/>
        <v>2</v>
      </c>
      <c r="N49" s="287"/>
      <c r="O49" s="287"/>
      <c r="P49" s="287"/>
      <c r="Q49" s="287"/>
      <c r="R49" s="287"/>
      <c r="S49" s="287"/>
      <c r="T49" s="321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</row>
    <row r="50" spans="2:30" s="286" customFormat="1" ht="26.25" thickBot="1">
      <c r="B50" s="170"/>
      <c r="C50" s="169" t="s">
        <v>334</v>
      </c>
      <c r="D50" s="317" t="s">
        <v>375</v>
      </c>
      <c r="F50" s="287"/>
      <c r="G50" s="287">
        <f t="shared" ref="G50:L50" si="25">(G48*8*2*2*0.5)</f>
        <v>0</v>
      </c>
      <c r="H50" s="287">
        <f t="shared" si="25"/>
        <v>32</v>
      </c>
      <c r="I50" s="287">
        <f t="shared" si="25"/>
        <v>0</v>
      </c>
      <c r="J50" s="287">
        <f t="shared" si="25"/>
        <v>32</v>
      </c>
      <c r="K50" s="287">
        <f t="shared" si="25"/>
        <v>0</v>
      </c>
      <c r="L50" s="287">
        <f t="shared" si="25"/>
        <v>32</v>
      </c>
      <c r="N50" s="287"/>
      <c r="O50" s="287"/>
      <c r="P50" s="287"/>
      <c r="Q50" s="287"/>
      <c r="R50" s="287"/>
      <c r="S50" s="287"/>
      <c r="T50" s="321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</row>
    <row r="51" spans="2:30" ht="90" thickBot="1">
      <c r="B51" s="383"/>
      <c r="C51" s="384" t="s">
        <v>284</v>
      </c>
      <c r="D51" s="317" t="s">
        <v>420</v>
      </c>
      <c r="F51" s="287"/>
      <c r="G51" s="287">
        <f>Dim!E31</f>
        <v>0</v>
      </c>
      <c r="H51" s="287">
        <f>Dim!F31</f>
        <v>2</v>
      </c>
      <c r="I51" s="287">
        <f>Dim!G31</f>
        <v>0</v>
      </c>
      <c r="J51" s="287">
        <f>Dim!H31</f>
        <v>2</v>
      </c>
      <c r="K51" s="287">
        <f>Dim!I31</f>
        <v>0</v>
      </c>
      <c r="L51" s="287">
        <f>Dim!J31</f>
        <v>2</v>
      </c>
      <c r="N51" s="287"/>
      <c r="O51" s="287"/>
      <c r="P51" s="287"/>
      <c r="Q51" s="287"/>
      <c r="R51" s="287"/>
      <c r="S51" s="287"/>
    </row>
    <row r="52" spans="2:30" ht="26.25" thickBot="1">
      <c r="B52" s="383"/>
      <c r="C52" s="384"/>
      <c r="D52" s="317" t="s">
        <v>187</v>
      </c>
      <c r="F52" s="287"/>
      <c r="G52" s="287">
        <f t="shared" ref="G52:L52" si="26">G51</f>
        <v>0</v>
      </c>
      <c r="H52" s="287">
        <f t="shared" si="26"/>
        <v>2</v>
      </c>
      <c r="I52" s="287">
        <f t="shared" si="26"/>
        <v>0</v>
      </c>
      <c r="J52" s="287">
        <f t="shared" si="26"/>
        <v>2</v>
      </c>
      <c r="K52" s="287">
        <f t="shared" si="26"/>
        <v>0</v>
      </c>
      <c r="L52" s="287">
        <f t="shared" si="26"/>
        <v>2</v>
      </c>
      <c r="N52" s="287"/>
      <c r="O52" s="287"/>
      <c r="P52" s="287"/>
      <c r="Q52" s="287"/>
      <c r="R52" s="287"/>
      <c r="S52" s="287"/>
    </row>
    <row r="53" spans="2:30" ht="15.75" customHeight="1" thickBot="1">
      <c r="B53" s="211"/>
      <c r="C53" s="210" t="s">
        <v>282</v>
      </c>
      <c r="D53" s="317" t="s">
        <v>283</v>
      </c>
      <c r="F53" s="287"/>
      <c r="G53" s="287">
        <f t="shared" ref="G53:L53" si="27">G51</f>
        <v>0</v>
      </c>
      <c r="H53" s="287">
        <f t="shared" si="27"/>
        <v>2</v>
      </c>
      <c r="I53" s="287">
        <f t="shared" si="27"/>
        <v>0</v>
      </c>
      <c r="J53" s="287">
        <f t="shared" si="27"/>
        <v>2</v>
      </c>
      <c r="K53" s="287">
        <f t="shared" si="27"/>
        <v>0</v>
      </c>
      <c r="L53" s="287">
        <f t="shared" si="27"/>
        <v>2</v>
      </c>
      <c r="N53" s="287"/>
      <c r="O53" s="287"/>
      <c r="P53" s="287"/>
      <c r="Q53" s="287"/>
      <c r="R53" s="287"/>
      <c r="S53" s="287"/>
    </row>
    <row r="54" spans="2:30" ht="90" thickBot="1">
      <c r="B54" s="383"/>
      <c r="C54" s="384" t="s">
        <v>298</v>
      </c>
      <c r="D54" s="317" t="s">
        <v>421</v>
      </c>
      <c r="F54" s="287"/>
      <c r="G54" s="287">
        <v>2</v>
      </c>
      <c r="H54" s="287">
        <v>2</v>
      </c>
      <c r="I54" s="287">
        <v>2</v>
      </c>
      <c r="J54" s="287">
        <v>2</v>
      </c>
      <c r="K54" s="287">
        <v>2</v>
      </c>
      <c r="L54" s="287">
        <v>2</v>
      </c>
      <c r="N54" s="287"/>
      <c r="O54" s="287"/>
      <c r="P54" s="287"/>
      <c r="Q54" s="287"/>
      <c r="R54" s="287"/>
      <c r="S54" s="287"/>
    </row>
    <row r="55" spans="2:30" ht="26.25" thickBot="1">
      <c r="B55" s="383"/>
      <c r="C55" s="384"/>
      <c r="D55" s="317" t="s">
        <v>187</v>
      </c>
      <c r="F55" s="287"/>
      <c r="G55" s="287">
        <f t="shared" ref="G55:L55" si="28">G54</f>
        <v>2</v>
      </c>
      <c r="H55" s="287">
        <f t="shared" si="28"/>
        <v>2</v>
      </c>
      <c r="I55" s="287">
        <f t="shared" si="28"/>
        <v>2</v>
      </c>
      <c r="J55" s="287">
        <f t="shared" si="28"/>
        <v>2</v>
      </c>
      <c r="K55" s="287">
        <f t="shared" si="28"/>
        <v>2</v>
      </c>
      <c r="L55" s="287">
        <f t="shared" si="28"/>
        <v>2</v>
      </c>
      <c r="N55" s="287"/>
      <c r="O55" s="287"/>
      <c r="P55" s="287"/>
      <c r="Q55" s="287"/>
      <c r="R55" s="287"/>
      <c r="S55" s="287"/>
    </row>
    <row r="56" spans="2:30" ht="15.75" customHeight="1" thickBot="1">
      <c r="B56" s="211"/>
      <c r="C56" s="210" t="s">
        <v>320</v>
      </c>
      <c r="D56" s="317" t="s">
        <v>321</v>
      </c>
      <c r="F56" s="287"/>
      <c r="G56" s="287">
        <f t="shared" ref="G56:L56" si="29">G54</f>
        <v>2</v>
      </c>
      <c r="H56" s="287">
        <f t="shared" si="29"/>
        <v>2</v>
      </c>
      <c r="I56" s="287">
        <f t="shared" si="29"/>
        <v>2</v>
      </c>
      <c r="J56" s="287">
        <f t="shared" si="29"/>
        <v>2</v>
      </c>
      <c r="K56" s="287">
        <f t="shared" si="29"/>
        <v>2</v>
      </c>
      <c r="L56" s="287">
        <f t="shared" si="29"/>
        <v>2</v>
      </c>
      <c r="N56" s="287"/>
      <c r="O56" s="287"/>
      <c r="P56" s="287"/>
      <c r="Q56" s="287"/>
      <c r="R56" s="287"/>
      <c r="S56" s="287"/>
    </row>
    <row r="57" spans="2:30" ht="26.25" thickBot="1">
      <c r="B57" s="373"/>
      <c r="C57" s="169" t="s">
        <v>190</v>
      </c>
      <c r="D57" s="317" t="s">
        <v>456</v>
      </c>
      <c r="F57" s="287"/>
      <c r="G57" s="287" t="s">
        <v>451</v>
      </c>
      <c r="H57" s="287" t="s">
        <v>451</v>
      </c>
      <c r="I57" s="287" t="s">
        <v>452</v>
      </c>
      <c r="J57" s="287" t="s">
        <v>452</v>
      </c>
      <c r="K57" s="287" t="s">
        <v>452</v>
      </c>
      <c r="L57" s="287" t="s">
        <v>452</v>
      </c>
      <c r="N57" s="287"/>
      <c r="O57" s="287"/>
      <c r="P57" s="287"/>
      <c r="Q57" s="287"/>
      <c r="R57" s="287"/>
      <c r="S57" s="287"/>
      <c r="AD57" s="167">
        <f>CEILING(SUM(G57:L57),10)</f>
        <v>0</v>
      </c>
    </row>
    <row r="58" spans="2:30" ht="26.25" thickBot="1">
      <c r="B58" s="387"/>
      <c r="C58" s="169" t="s">
        <v>197</v>
      </c>
      <c r="D58" s="317" t="s">
        <v>199</v>
      </c>
      <c r="F58" s="287"/>
      <c r="G58" s="287">
        <f t="shared" ref="G58:L58" si="30">G22</f>
        <v>3</v>
      </c>
      <c r="H58" s="287">
        <f t="shared" si="30"/>
        <v>3</v>
      </c>
      <c r="I58" s="287">
        <f t="shared" si="30"/>
        <v>3</v>
      </c>
      <c r="J58" s="287">
        <f t="shared" si="30"/>
        <v>3</v>
      </c>
      <c r="K58" s="287">
        <f t="shared" si="30"/>
        <v>3</v>
      </c>
      <c r="L58" s="287">
        <f t="shared" si="30"/>
        <v>4</v>
      </c>
      <c r="N58" s="287"/>
      <c r="O58" s="287"/>
      <c r="P58" s="287"/>
      <c r="Q58" s="287"/>
      <c r="R58" s="287"/>
      <c r="S58" s="287"/>
      <c r="AD58" s="167">
        <f>CEILING(SUM(G58:L58),10)</f>
        <v>20</v>
      </c>
    </row>
    <row r="59" spans="2:30" ht="26.25" thickBot="1">
      <c r="B59" s="387"/>
      <c r="C59" s="169" t="s">
        <v>198</v>
      </c>
      <c r="D59" s="317" t="s">
        <v>200</v>
      </c>
      <c r="F59" s="287"/>
      <c r="G59" s="287">
        <f t="shared" ref="G59:L59" si="31">G58</f>
        <v>3</v>
      </c>
      <c r="H59" s="287">
        <f t="shared" si="31"/>
        <v>3</v>
      </c>
      <c r="I59" s="287">
        <f t="shared" si="31"/>
        <v>3</v>
      </c>
      <c r="J59" s="287">
        <f t="shared" si="31"/>
        <v>3</v>
      </c>
      <c r="K59" s="287">
        <f t="shared" si="31"/>
        <v>3</v>
      </c>
      <c r="L59" s="287">
        <f t="shared" si="31"/>
        <v>4</v>
      </c>
      <c r="N59" s="287"/>
      <c r="O59" s="287"/>
      <c r="P59" s="287"/>
      <c r="Q59" s="287"/>
      <c r="R59" s="287"/>
      <c r="S59" s="287"/>
      <c r="AD59" s="167">
        <f>CEILING(SUM(G59:L59),10)</f>
        <v>20</v>
      </c>
    </row>
    <row r="60" spans="2:30" ht="13.5" thickBot="1">
      <c r="B60" s="374"/>
      <c r="C60" s="169" t="s">
        <v>254</v>
      </c>
      <c r="D60" s="317" t="s">
        <v>255</v>
      </c>
      <c r="F60" s="287"/>
      <c r="G60" s="287">
        <v>6</v>
      </c>
      <c r="H60" s="287">
        <v>0</v>
      </c>
      <c r="I60" s="287">
        <v>6</v>
      </c>
      <c r="J60" s="287">
        <v>0</v>
      </c>
      <c r="K60" s="287">
        <v>6</v>
      </c>
      <c r="L60" s="287">
        <v>0</v>
      </c>
      <c r="N60" s="287"/>
      <c r="O60" s="287"/>
      <c r="P60" s="287"/>
      <c r="Q60" s="287"/>
      <c r="R60" s="287"/>
      <c r="S60" s="287"/>
    </row>
    <row r="61" spans="2:30" ht="26.25" thickBot="1">
      <c r="B61" s="383"/>
      <c r="C61" s="384" t="s">
        <v>191</v>
      </c>
      <c r="D61" s="318" t="s">
        <v>457</v>
      </c>
      <c r="F61" s="287">
        <v>220</v>
      </c>
      <c r="G61" s="287">
        <v>2</v>
      </c>
      <c r="H61" s="287">
        <v>2</v>
      </c>
      <c r="I61" s="287">
        <v>2</v>
      </c>
      <c r="J61" s="287">
        <v>2</v>
      </c>
      <c r="K61" s="287">
        <v>2</v>
      </c>
      <c r="L61" s="287">
        <v>2</v>
      </c>
      <c r="N61" s="287">
        <f t="shared" ref="N61:S61" si="32">$F61*G61</f>
        <v>440</v>
      </c>
      <c r="O61" s="287">
        <f t="shared" si="32"/>
        <v>440</v>
      </c>
      <c r="P61" s="287">
        <f t="shared" si="32"/>
        <v>440</v>
      </c>
      <c r="Q61" s="287">
        <f t="shared" si="32"/>
        <v>440</v>
      </c>
      <c r="R61" s="287">
        <f t="shared" si="32"/>
        <v>440</v>
      </c>
      <c r="S61" s="287">
        <f t="shared" si="32"/>
        <v>440</v>
      </c>
    </row>
    <row r="62" spans="2:30" ht="13.5" thickBot="1">
      <c r="B62" s="383"/>
      <c r="C62" s="384"/>
      <c r="D62" s="317" t="s">
        <v>290</v>
      </c>
      <c r="F62" s="294"/>
      <c r="G62" s="287">
        <f t="shared" ref="G62:L62" si="33">G61</f>
        <v>2</v>
      </c>
      <c r="H62" s="287">
        <f t="shared" si="33"/>
        <v>2</v>
      </c>
      <c r="I62" s="287">
        <f t="shared" si="33"/>
        <v>2</v>
      </c>
      <c r="J62" s="287">
        <f t="shared" si="33"/>
        <v>2</v>
      </c>
      <c r="K62" s="287">
        <f t="shared" si="33"/>
        <v>2</v>
      </c>
      <c r="L62" s="287">
        <f t="shared" si="33"/>
        <v>2</v>
      </c>
      <c r="N62" s="236"/>
      <c r="O62" s="287"/>
      <c r="P62" s="287"/>
      <c r="Q62" s="287"/>
      <c r="R62" s="287"/>
      <c r="S62" s="287"/>
    </row>
    <row r="63" spans="2:30" ht="26.25" thickBot="1">
      <c r="B63" s="373"/>
      <c r="C63" s="169" t="s">
        <v>192</v>
      </c>
      <c r="D63" s="317" t="s">
        <v>458</v>
      </c>
      <c r="F63" s="390"/>
      <c r="G63" s="293">
        <v>1</v>
      </c>
      <c r="H63" s="293">
        <v>1</v>
      </c>
      <c r="I63" s="287">
        <v>1</v>
      </c>
      <c r="J63" s="287">
        <v>1</v>
      </c>
      <c r="K63" s="287">
        <v>1</v>
      </c>
      <c r="L63" s="287">
        <v>1</v>
      </c>
      <c r="N63" s="375">
        <v>3927.0000000000005</v>
      </c>
      <c r="O63" s="375">
        <v>5467</v>
      </c>
      <c r="P63" s="375">
        <v>5467</v>
      </c>
      <c r="Q63" s="375">
        <v>6237.0000000000009</v>
      </c>
      <c r="R63" s="375">
        <v>4697</v>
      </c>
      <c r="S63" s="375">
        <v>7777.0000000000009</v>
      </c>
    </row>
    <row r="64" spans="2:30" ht="15.75" customHeight="1" thickBot="1">
      <c r="B64" s="387"/>
      <c r="C64" s="169" t="s">
        <v>287</v>
      </c>
      <c r="D64" s="317" t="s">
        <v>288</v>
      </c>
      <c r="F64" s="391"/>
      <c r="G64" s="294">
        <f>'Total Storage'!D12</f>
        <v>39.617783404849476</v>
      </c>
      <c r="H64" s="294">
        <f>'Total Storage'!E12</f>
        <v>55.073313628694969</v>
      </c>
      <c r="I64" s="288">
        <f>'Total Storage'!F12</f>
        <v>48.904808092941536</v>
      </c>
      <c r="J64" s="288">
        <f>'Total Storage'!G12</f>
        <v>62.030422132833856</v>
      </c>
      <c r="K64" s="288">
        <f>'Total Storage'!H12</f>
        <v>44.649615112887702</v>
      </c>
      <c r="L64" s="288">
        <f>'Total Storage'!I12</f>
        <v>80.199832121165471</v>
      </c>
      <c r="N64" s="375"/>
      <c r="O64" s="375"/>
      <c r="P64" s="375"/>
      <c r="Q64" s="375"/>
      <c r="R64" s="375"/>
      <c r="S64" s="375"/>
    </row>
    <row r="65" spans="2:20" ht="15.75" customHeight="1" thickBot="1">
      <c r="B65" s="374"/>
      <c r="C65" s="169" t="s">
        <v>289</v>
      </c>
      <c r="D65" s="317" t="s">
        <v>176</v>
      </c>
      <c r="F65" s="391"/>
      <c r="G65" s="294">
        <f>'Total Storage'!D23</f>
        <v>38250</v>
      </c>
      <c r="H65" s="294">
        <f>'Total Storage'!E23</f>
        <v>55050</v>
      </c>
      <c r="I65" s="288">
        <f>'Total Storage'!F23</f>
        <v>49650</v>
      </c>
      <c r="J65" s="288">
        <f>'Total Storage'!G23</f>
        <v>63750</v>
      </c>
      <c r="K65" s="288">
        <f>'Total Storage'!H23</f>
        <v>44400</v>
      </c>
      <c r="L65" s="288">
        <f>'Total Storage'!I23</f>
        <v>86400</v>
      </c>
      <c r="N65" s="375"/>
      <c r="O65" s="375"/>
      <c r="P65" s="375"/>
      <c r="Q65" s="375"/>
      <c r="R65" s="375"/>
      <c r="S65" s="375"/>
    </row>
    <row r="66" spans="2:20" ht="26.25" customHeight="1" thickBot="1">
      <c r="B66" s="236"/>
      <c r="C66" s="169" t="s">
        <v>201</v>
      </c>
      <c r="D66" s="317" t="s">
        <v>202</v>
      </c>
      <c r="F66" s="392"/>
      <c r="G66" s="293"/>
      <c r="H66" s="293"/>
      <c r="I66" s="287"/>
      <c r="J66" s="287"/>
      <c r="K66" s="287"/>
      <c r="L66" s="287"/>
      <c r="N66" s="375"/>
      <c r="O66" s="375"/>
      <c r="P66" s="375"/>
      <c r="Q66" s="375"/>
      <c r="R66" s="375"/>
      <c r="S66" s="375"/>
    </row>
    <row r="67" spans="2:20" ht="13.5" thickBot="1">
      <c r="B67" s="383"/>
      <c r="C67" s="384" t="s">
        <v>196</v>
      </c>
      <c r="D67" s="317" t="s">
        <v>448</v>
      </c>
      <c r="F67" s="287"/>
      <c r="G67" s="287">
        <v>2</v>
      </c>
      <c r="H67" s="287">
        <v>2</v>
      </c>
      <c r="I67" s="287">
        <v>2</v>
      </c>
      <c r="J67" s="287">
        <v>2</v>
      </c>
      <c r="K67" s="287">
        <v>2</v>
      </c>
      <c r="L67" s="287">
        <v>2</v>
      </c>
      <c r="N67" s="323"/>
      <c r="O67" s="287"/>
      <c r="P67" s="287"/>
      <c r="Q67" s="287"/>
      <c r="R67" s="287"/>
      <c r="S67" s="287"/>
    </row>
    <row r="68" spans="2:20" ht="13.5" thickBot="1">
      <c r="B68" s="383"/>
      <c r="C68" s="384"/>
      <c r="D68" s="317" t="s">
        <v>346</v>
      </c>
      <c r="F68" s="287"/>
      <c r="G68" s="287">
        <v>2</v>
      </c>
      <c r="H68" s="287">
        <v>2</v>
      </c>
      <c r="I68" s="287">
        <v>2</v>
      </c>
      <c r="J68" s="287">
        <v>2</v>
      </c>
      <c r="K68" s="287">
        <v>2</v>
      </c>
      <c r="L68" s="287">
        <v>2</v>
      </c>
      <c r="N68" s="287"/>
      <c r="O68" s="287"/>
      <c r="P68" s="287"/>
      <c r="Q68" s="287"/>
      <c r="R68" s="287"/>
      <c r="S68" s="287"/>
    </row>
    <row r="69" spans="2:20" ht="13.5" thickBot="1">
      <c r="B69" s="383"/>
      <c r="C69" s="384"/>
      <c r="D69" s="317" t="s">
        <v>347</v>
      </c>
      <c r="F69" s="287"/>
      <c r="G69" s="287">
        <v>2</v>
      </c>
      <c r="H69" s="287">
        <v>2</v>
      </c>
      <c r="I69" s="287">
        <v>2</v>
      </c>
      <c r="J69" s="287">
        <v>2</v>
      </c>
      <c r="K69" s="287">
        <v>2</v>
      </c>
      <c r="L69" s="287">
        <v>2</v>
      </c>
      <c r="N69" s="236"/>
      <c r="O69" s="287"/>
      <c r="P69" s="287"/>
      <c r="Q69" s="287"/>
      <c r="R69" s="287"/>
      <c r="S69" s="287"/>
    </row>
    <row r="70" spans="2:20" ht="13.5" thickBot="1">
      <c r="N70" s="331">
        <f t="shared" ref="N70:S70" si="34">SUM(N7:N69)</f>
        <v>13117</v>
      </c>
      <c r="O70" s="331">
        <f t="shared" si="34"/>
        <v>18307</v>
      </c>
      <c r="P70" s="331">
        <f t="shared" si="34"/>
        <v>14657</v>
      </c>
      <c r="Q70" s="331">
        <f t="shared" si="34"/>
        <v>19077</v>
      </c>
      <c r="R70" s="331">
        <f t="shared" si="34"/>
        <v>13887</v>
      </c>
      <c r="S70" s="331">
        <f t="shared" si="34"/>
        <v>24267</v>
      </c>
    </row>
    <row r="73" spans="2:20">
      <c r="E73" s="286">
        <f>SUM(A73:D73)</f>
        <v>0</v>
      </c>
      <c r="M73" s="286">
        <f>SUM(I73:L73)</f>
        <v>0</v>
      </c>
    </row>
    <row r="74" spans="2:20">
      <c r="D74" s="168" t="s">
        <v>446</v>
      </c>
      <c r="E74" s="286">
        <f>SUM(A74:D74)</f>
        <v>0</v>
      </c>
      <c r="G74" s="286">
        <f t="shared" ref="G74:L74" si="35">SUM(G20+G22+G24+G26+(2*G28)+(2*G32)+G35+G38+G40+G42+(2*G44)+(2*G48)+G51+G54)</f>
        <v>25</v>
      </c>
      <c r="H74" s="286">
        <f t="shared" si="35"/>
        <v>44</v>
      </c>
      <c r="I74" s="286">
        <f t="shared" si="35"/>
        <v>26</v>
      </c>
      <c r="J74" s="286">
        <f t="shared" si="35"/>
        <v>45</v>
      </c>
      <c r="K74" s="286">
        <f t="shared" si="35"/>
        <v>26</v>
      </c>
      <c r="L74" s="286">
        <f t="shared" si="35"/>
        <v>51</v>
      </c>
      <c r="M74" s="286">
        <f>SUM(I74:L74)</f>
        <v>148</v>
      </c>
      <c r="T74" s="321" t="s">
        <v>124</v>
      </c>
    </row>
    <row r="75" spans="2:20">
      <c r="D75" s="168" t="s">
        <v>372</v>
      </c>
      <c r="E75" s="286">
        <f>SUM(A75:D75)</f>
        <v>0</v>
      </c>
      <c r="G75" s="286">
        <f t="shared" ref="G75:L75" si="36">SUM(G30,G34,G46,G50)</f>
        <v>64</v>
      </c>
      <c r="H75" s="286">
        <f t="shared" si="36"/>
        <v>128</v>
      </c>
      <c r="I75" s="286">
        <f t="shared" si="36"/>
        <v>64</v>
      </c>
      <c r="J75" s="286">
        <f t="shared" si="36"/>
        <v>128</v>
      </c>
      <c r="K75" s="286">
        <f t="shared" si="36"/>
        <v>64</v>
      </c>
      <c r="L75" s="286">
        <f t="shared" si="36"/>
        <v>128</v>
      </c>
      <c r="M75" s="286">
        <f>SUM(I75:L75)</f>
        <v>384</v>
      </c>
      <c r="T75" s="321">
        <f>SUM(G75:L75)</f>
        <v>576</v>
      </c>
    </row>
    <row r="76" spans="2:20">
      <c r="D76" s="168" t="s">
        <v>337</v>
      </c>
      <c r="E76" s="286">
        <f>SUM(A76:D76)</f>
        <v>0</v>
      </c>
      <c r="G76" s="286">
        <f t="shared" ref="G76:L76" si="37">SUM(G31,G37,G47,G53,G56)</f>
        <v>4</v>
      </c>
      <c r="H76" s="286">
        <f t="shared" si="37"/>
        <v>8</v>
      </c>
      <c r="I76" s="286">
        <f t="shared" si="37"/>
        <v>4</v>
      </c>
      <c r="J76" s="286">
        <f t="shared" si="37"/>
        <v>8</v>
      </c>
      <c r="K76" s="286">
        <f t="shared" si="37"/>
        <v>4</v>
      </c>
      <c r="L76" s="286">
        <f t="shared" si="37"/>
        <v>8</v>
      </c>
      <c r="M76" s="286">
        <f>SUM(I76:L76)</f>
        <v>24</v>
      </c>
      <c r="T76" s="321">
        <f>SUM(G76:L76)</f>
        <v>36</v>
      </c>
    </row>
    <row r="77" spans="2:20">
      <c r="D77" s="168" t="s">
        <v>338</v>
      </c>
      <c r="E77" s="286">
        <f>SUM(A77:D77)</f>
        <v>0</v>
      </c>
      <c r="G77" s="286">
        <f t="shared" ref="G77:L77" si="38">G62</f>
        <v>2</v>
      </c>
      <c r="H77" s="286">
        <f t="shared" si="38"/>
        <v>2</v>
      </c>
      <c r="I77" s="286">
        <f t="shared" si="38"/>
        <v>2</v>
      </c>
      <c r="J77" s="286">
        <f t="shared" si="38"/>
        <v>2</v>
      </c>
      <c r="K77" s="286">
        <f t="shared" si="38"/>
        <v>2</v>
      </c>
      <c r="L77" s="286">
        <f t="shared" si="38"/>
        <v>2</v>
      </c>
      <c r="M77" s="286">
        <f>SUM(I77:L77)</f>
        <v>8</v>
      </c>
      <c r="T77" s="321">
        <f>SUM(G77:L77)</f>
        <v>12</v>
      </c>
    </row>
    <row r="78" spans="2:20">
      <c r="D78" s="168" t="s">
        <v>339</v>
      </c>
      <c r="G78" s="286">
        <f t="shared" ref="G78:L78" si="39">SUM(G21,G23,G25,G27,G29,G33,G36,G39,G41,G43,G45,G49,G52,G55)</f>
        <v>25</v>
      </c>
      <c r="H78" s="286">
        <f t="shared" si="39"/>
        <v>42</v>
      </c>
      <c r="I78" s="286">
        <f t="shared" si="39"/>
        <v>26</v>
      </c>
      <c r="J78" s="286">
        <f t="shared" si="39"/>
        <v>43</v>
      </c>
      <c r="K78" s="286">
        <f t="shared" si="39"/>
        <v>26</v>
      </c>
      <c r="L78" s="286">
        <f t="shared" si="39"/>
        <v>49</v>
      </c>
      <c r="T78" s="321">
        <f>SUM(G78:L78)</f>
        <v>211</v>
      </c>
    </row>
    <row r="79" spans="2:20">
      <c r="D79" s="168" t="s">
        <v>340</v>
      </c>
      <c r="G79" s="286">
        <f t="shared" ref="G79:L79" si="40">SUM(G36,G52,G55)</f>
        <v>2</v>
      </c>
      <c r="H79" s="286">
        <f t="shared" si="40"/>
        <v>4</v>
      </c>
      <c r="I79" s="286">
        <f t="shared" si="40"/>
        <v>2</v>
      </c>
      <c r="J79" s="286">
        <f t="shared" si="40"/>
        <v>4</v>
      </c>
      <c r="K79" s="286">
        <f t="shared" si="40"/>
        <v>2</v>
      </c>
      <c r="L79" s="286">
        <f t="shared" si="40"/>
        <v>4</v>
      </c>
      <c r="T79" s="321">
        <f>SUM(G79:L79)</f>
        <v>18</v>
      </c>
    </row>
  </sheetData>
  <mergeCells count="72">
    <mergeCell ref="B67:B69"/>
    <mergeCell ref="C67:C69"/>
    <mergeCell ref="B48:B49"/>
    <mergeCell ref="C48:C49"/>
    <mergeCell ref="B51:B52"/>
    <mergeCell ref="C51:C52"/>
    <mergeCell ref="B54:B55"/>
    <mergeCell ref="C54:C55"/>
    <mergeCell ref="B57:B60"/>
    <mergeCell ref="B61:B62"/>
    <mergeCell ref="C61:C62"/>
    <mergeCell ref="B63:B65"/>
    <mergeCell ref="B42:B43"/>
    <mergeCell ref="C42:C43"/>
    <mergeCell ref="B44:B45"/>
    <mergeCell ref="C44:C45"/>
    <mergeCell ref="B46:B47"/>
    <mergeCell ref="C46:C47"/>
    <mergeCell ref="B35:B36"/>
    <mergeCell ref="C35:C36"/>
    <mergeCell ref="B38:B39"/>
    <mergeCell ref="C38:C39"/>
    <mergeCell ref="B40:B41"/>
    <mergeCell ref="C40:C41"/>
    <mergeCell ref="B28:B29"/>
    <mergeCell ref="C28:C29"/>
    <mergeCell ref="B30:B31"/>
    <mergeCell ref="C30:C31"/>
    <mergeCell ref="B32:B33"/>
    <mergeCell ref="C32:C33"/>
    <mergeCell ref="B22:B23"/>
    <mergeCell ref="C22:C23"/>
    <mergeCell ref="B24:B25"/>
    <mergeCell ref="C24:C25"/>
    <mergeCell ref="B26:B27"/>
    <mergeCell ref="C26:C27"/>
    <mergeCell ref="B20:B21"/>
    <mergeCell ref="C20:C21"/>
    <mergeCell ref="B7:B13"/>
    <mergeCell ref="C7:C14"/>
    <mergeCell ref="C15:C16"/>
    <mergeCell ref="B18:B19"/>
    <mergeCell ref="C18:C19"/>
    <mergeCell ref="C5:C6"/>
    <mergeCell ref="D5:D6"/>
    <mergeCell ref="N15:N16"/>
    <mergeCell ref="N63:N66"/>
    <mergeCell ref="F18:F19"/>
    <mergeCell ref="N18:N19"/>
    <mergeCell ref="F63:F66"/>
    <mergeCell ref="G5:G6"/>
    <mergeCell ref="H5:H6"/>
    <mergeCell ref="I5:I6"/>
    <mergeCell ref="J5:J6"/>
    <mergeCell ref="K5:K6"/>
    <mergeCell ref="L5:L6"/>
    <mergeCell ref="F5:F6"/>
    <mergeCell ref="R18:R19"/>
    <mergeCell ref="S15:S16"/>
    <mergeCell ref="S18:S19"/>
    <mergeCell ref="O63:O66"/>
    <mergeCell ref="P63:P66"/>
    <mergeCell ref="Q63:Q66"/>
    <mergeCell ref="R63:R66"/>
    <mergeCell ref="S63:S66"/>
    <mergeCell ref="O15:O16"/>
    <mergeCell ref="O18:O19"/>
    <mergeCell ref="P15:P16"/>
    <mergeCell ref="P18:P19"/>
    <mergeCell ref="Q15:Q16"/>
    <mergeCell ref="Q18:Q19"/>
    <mergeCell ref="R15:R16"/>
  </mergeCells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5"/>
  <sheetViews>
    <sheetView topLeftCell="A8" workbookViewId="0">
      <selection activeCell="B12" sqref="B12"/>
    </sheetView>
  </sheetViews>
  <sheetFormatPr defaultRowHeight="15"/>
  <cols>
    <col min="1" max="1" width="16.140625" bestFit="1" customWidth="1"/>
    <col min="2" max="11" width="17.85546875" bestFit="1" customWidth="1"/>
  </cols>
  <sheetData>
    <row r="1" spans="1:11" s="186" customFormat="1" ht="30">
      <c r="B1" s="121" t="str">
        <f>Dim!C12</f>
        <v>Mumbai</v>
      </c>
      <c r="C1" s="121" t="str">
        <f>Dim!D12</f>
        <v>Nagpur DR @MMB</v>
      </c>
      <c r="D1" s="121" t="str">
        <f>Dim!E12</f>
        <v>Ahmedabad</v>
      </c>
      <c r="E1" s="121" t="str">
        <f>Dim!F12</f>
        <v>Bangalore</v>
      </c>
      <c r="F1" s="121" t="str">
        <f>Dim!G12</f>
        <v>Hyderabad</v>
      </c>
      <c r="G1" s="121" t="str">
        <f>Dim!H12</f>
        <v>Delhi</v>
      </c>
      <c r="H1" s="121" t="str">
        <f>Dim!I12</f>
        <v>Lucknow</v>
      </c>
      <c r="I1" s="121" t="str">
        <f>Dim!J12</f>
        <v>Kolkata</v>
      </c>
      <c r="J1" s="121" t="str">
        <f>Dim!K12</f>
        <v>Nagpur</v>
      </c>
      <c r="K1" s="121" t="str">
        <f>Dim!L12</f>
        <v>DR for 1 site @Nagpur</v>
      </c>
    </row>
    <row r="2" spans="1:11" s="186" customFormat="1">
      <c r="A2" s="234" t="s">
        <v>131</v>
      </c>
      <c r="B2" s="234" t="s">
        <v>249</v>
      </c>
      <c r="C2" s="234" t="s">
        <v>249</v>
      </c>
      <c r="D2" s="234" t="s">
        <v>249</v>
      </c>
      <c r="E2" s="234" t="s">
        <v>249</v>
      </c>
      <c r="F2" s="234" t="s">
        <v>249</v>
      </c>
      <c r="G2" s="234" t="s">
        <v>249</v>
      </c>
      <c r="H2" s="234" t="s">
        <v>249</v>
      </c>
      <c r="I2" s="234" t="s">
        <v>249</v>
      </c>
      <c r="J2" s="234" t="s">
        <v>249</v>
      </c>
      <c r="K2" s="234" t="s">
        <v>249</v>
      </c>
    </row>
    <row r="3" spans="1:11">
      <c r="A3" s="85" t="s">
        <v>343</v>
      </c>
      <c r="B3" s="207">
        <v>7327.0114903330805</v>
      </c>
      <c r="C3" s="207">
        <v>27871.694641280174</v>
      </c>
      <c r="D3" s="207">
        <v>23895.304354000094</v>
      </c>
      <c r="E3" s="207">
        <v>19256.182352173328</v>
      </c>
      <c r="F3" s="207">
        <v>31185.353214013579</v>
      </c>
      <c r="G3" s="207">
        <v>24558.036068546771</v>
      </c>
      <c r="H3" s="207">
        <v>27871.694641280174</v>
      </c>
      <c r="I3" s="207">
        <v>38475.402074027064</v>
      </c>
      <c r="J3" s="207">
        <v>27871.694641280174</v>
      </c>
      <c r="K3" s="207">
        <v>38475.402074027064</v>
      </c>
    </row>
    <row r="4" spans="1:11">
      <c r="A4" s="85" t="s">
        <v>344</v>
      </c>
      <c r="B4" s="207">
        <v>13957.12</v>
      </c>
      <c r="C4" s="207">
        <v>0</v>
      </c>
      <c r="D4" s="207">
        <v>0</v>
      </c>
      <c r="E4" s="207">
        <v>13957.12</v>
      </c>
      <c r="F4" s="207">
        <v>0</v>
      </c>
      <c r="G4" s="207">
        <v>13957.12</v>
      </c>
      <c r="H4" s="207">
        <v>0</v>
      </c>
      <c r="I4" s="207">
        <v>13957.12</v>
      </c>
      <c r="J4" s="207">
        <v>0</v>
      </c>
      <c r="K4" s="207">
        <v>0</v>
      </c>
    </row>
    <row r="5" spans="1:11">
      <c r="A5" s="85" t="s">
        <v>206</v>
      </c>
      <c r="B5" s="207">
        <v>7054.896354675293</v>
      </c>
      <c r="C5" s="207">
        <v>7054.896354675293</v>
      </c>
      <c r="D5" s="207">
        <v>7054.896354675293</v>
      </c>
      <c r="E5" s="207">
        <v>7054.896354675293</v>
      </c>
      <c r="F5" s="207">
        <v>7054.896354675293</v>
      </c>
      <c r="G5" s="207">
        <v>7054.896354675293</v>
      </c>
      <c r="H5" s="207">
        <v>7054.896354675293</v>
      </c>
      <c r="I5" s="207">
        <v>7054.896354675293</v>
      </c>
      <c r="J5" s="207">
        <v>7054.896354675293</v>
      </c>
      <c r="K5" s="207">
        <v>7054.896354675293</v>
      </c>
    </row>
    <row r="6" spans="1:11">
      <c r="A6" s="85" t="s">
        <v>209</v>
      </c>
      <c r="B6" s="207">
        <v>4505.6000000000004</v>
      </c>
      <c r="C6" s="207">
        <v>0</v>
      </c>
      <c r="D6" s="207">
        <v>0</v>
      </c>
      <c r="E6" s="207">
        <v>4505.6000000000004</v>
      </c>
      <c r="F6" s="207">
        <v>0</v>
      </c>
      <c r="G6" s="207">
        <v>4505.6000000000004</v>
      </c>
      <c r="H6" s="207">
        <v>0</v>
      </c>
      <c r="I6" s="207">
        <v>4505.6000000000004</v>
      </c>
      <c r="J6" s="207">
        <v>0</v>
      </c>
      <c r="K6" s="207">
        <v>0</v>
      </c>
    </row>
    <row r="7" spans="1:11">
      <c r="A7" s="85" t="s">
        <v>266</v>
      </c>
      <c r="B7" s="207">
        <v>952.33784198760986</v>
      </c>
      <c r="C7" s="207">
        <v>3174.4139003753662</v>
      </c>
      <c r="D7" s="207">
        <v>2856.9744634628296</v>
      </c>
      <c r="E7" s="207">
        <v>2222.0955896377563</v>
      </c>
      <c r="F7" s="207">
        <v>3491.8533372879028</v>
      </c>
      <c r="G7" s="207">
        <v>2856.9744634628296</v>
      </c>
      <c r="H7" s="207">
        <v>3174.4139003753662</v>
      </c>
      <c r="I7" s="207">
        <v>4444.1716480255127</v>
      </c>
      <c r="J7" s="207">
        <v>3174.4139003753662</v>
      </c>
      <c r="K7" s="207">
        <v>4444.1716480255127</v>
      </c>
    </row>
    <row r="8" spans="1:11">
      <c r="A8" s="208" t="s">
        <v>124</v>
      </c>
      <c r="B8" s="207">
        <f>SUM(B3:B7)</f>
        <v>33796.965686995987</v>
      </c>
      <c r="C8" s="207">
        <f>SUM(C3:C7)</f>
        <v>38101.004896330836</v>
      </c>
      <c r="D8" s="207">
        <f t="shared" ref="D8:I8" si="0">SUM(D3:D7)</f>
        <v>33807.175172138217</v>
      </c>
      <c r="E8" s="207">
        <f t="shared" si="0"/>
        <v>46995.894296486375</v>
      </c>
      <c r="F8" s="207">
        <f t="shared" si="0"/>
        <v>41732.102905976775</v>
      </c>
      <c r="G8" s="207">
        <f t="shared" si="0"/>
        <v>52932.626886684891</v>
      </c>
      <c r="H8" s="207">
        <f>SUM(H3:H7)</f>
        <v>38101.004896330836</v>
      </c>
      <c r="I8" s="207">
        <f t="shared" si="0"/>
        <v>68437.190076727871</v>
      </c>
      <c r="J8" s="207">
        <f>SUM(J3:J7)</f>
        <v>38101.004896330836</v>
      </c>
      <c r="K8" s="207">
        <f>SUM(K3:K7)</f>
        <v>49974.47007672787</v>
      </c>
    </row>
    <row r="9" spans="1:11">
      <c r="A9" s="206" t="s">
        <v>291</v>
      </c>
      <c r="B9" s="207">
        <f>B8*0.2</f>
        <v>6759.3931373991982</v>
      </c>
      <c r="C9" s="207">
        <f>C8*0.2</f>
        <v>7620.2009792661675</v>
      </c>
      <c r="D9" s="207">
        <f t="shared" ref="D9:K9" si="1">D8*0.2</f>
        <v>6761.4350344276436</v>
      </c>
      <c r="E9" s="207">
        <f t="shared" si="1"/>
        <v>9399.1788592972753</v>
      </c>
      <c r="F9" s="207">
        <f t="shared" si="1"/>
        <v>8346.4205811953561</v>
      </c>
      <c r="G9" s="207">
        <f t="shared" si="1"/>
        <v>10586.525377336979</v>
      </c>
      <c r="H9" s="207">
        <f t="shared" si="1"/>
        <v>7620.2009792661675</v>
      </c>
      <c r="I9" s="207">
        <f t="shared" si="1"/>
        <v>13687.438015345575</v>
      </c>
      <c r="J9" s="207">
        <f t="shared" si="1"/>
        <v>7620.2009792661675</v>
      </c>
      <c r="K9" s="207">
        <f t="shared" si="1"/>
        <v>9994.8940153455751</v>
      </c>
    </row>
    <row r="10" spans="1:11">
      <c r="A10" s="209" t="s">
        <v>251</v>
      </c>
      <c r="B10" s="207">
        <f>B8+B9</f>
        <v>40556.358824395182</v>
      </c>
      <c r="C10" s="207">
        <f>C8+C9</f>
        <v>45721.205875597007</v>
      </c>
      <c r="D10" s="207">
        <f t="shared" ref="D10:I10" si="2">D8+D9</f>
        <v>40568.610206565863</v>
      </c>
      <c r="E10" s="207">
        <f t="shared" si="2"/>
        <v>56395.073155783648</v>
      </c>
      <c r="F10" s="207">
        <f t="shared" si="2"/>
        <v>50078.523487172133</v>
      </c>
      <c r="G10" s="207">
        <f t="shared" si="2"/>
        <v>63519.152264021868</v>
      </c>
      <c r="H10" s="207">
        <f>H8+H9</f>
        <v>45721.205875597007</v>
      </c>
      <c r="I10" s="207">
        <f t="shared" si="2"/>
        <v>82124.628092073443</v>
      </c>
      <c r="J10" s="207">
        <f>J8+J9</f>
        <v>45721.205875597007</v>
      </c>
      <c r="K10" s="207">
        <f>K8+K9</f>
        <v>59969.364092073447</v>
      </c>
    </row>
    <row r="12" spans="1:11">
      <c r="A12" t="s">
        <v>252</v>
      </c>
      <c r="B12" s="192">
        <f>B10/1024</f>
        <v>39.60581916444842</v>
      </c>
      <c r="C12" s="192">
        <f>C10/1024</f>
        <v>44.649615112887702</v>
      </c>
      <c r="D12" s="192">
        <f t="shared" ref="D12:I12" si="3">D10/1024</f>
        <v>39.617783404849476</v>
      </c>
      <c r="E12" s="192">
        <f t="shared" si="3"/>
        <v>55.073313628694969</v>
      </c>
      <c r="F12" s="192">
        <f t="shared" si="3"/>
        <v>48.904808092941536</v>
      </c>
      <c r="G12" s="192">
        <f t="shared" si="3"/>
        <v>62.030422132833856</v>
      </c>
      <c r="H12" s="192">
        <f>H10/1024</f>
        <v>44.649615112887702</v>
      </c>
      <c r="I12" s="192">
        <f t="shared" si="3"/>
        <v>80.199832121165471</v>
      </c>
      <c r="J12" s="192">
        <f>J10/1024</f>
        <v>44.649615112887702</v>
      </c>
      <c r="K12" s="192">
        <f>K10/1024</f>
        <v>58.563832121165476</v>
      </c>
    </row>
    <row r="13" spans="1:11">
      <c r="B13" s="192"/>
      <c r="C13" s="192"/>
      <c r="D13" s="192"/>
      <c r="E13" s="192"/>
      <c r="F13" s="192"/>
      <c r="G13" s="192"/>
      <c r="H13" s="192"/>
      <c r="I13" s="192"/>
      <c r="J13" s="192"/>
      <c r="K13" s="192"/>
    </row>
    <row r="14" spans="1:11">
      <c r="B14" s="192"/>
      <c r="C14" s="192"/>
      <c r="D14" s="192"/>
      <c r="E14" s="192"/>
      <c r="F14" s="192"/>
      <c r="G14" s="192"/>
      <c r="H14" s="192"/>
      <c r="I14" s="192"/>
      <c r="J14" s="192"/>
      <c r="K14" s="192"/>
    </row>
    <row r="15" spans="1:11" s="186" customFormat="1">
      <c r="A15" s="234" t="s">
        <v>131</v>
      </c>
      <c r="B15" s="234" t="s">
        <v>176</v>
      </c>
      <c r="C15" s="234" t="s">
        <v>176</v>
      </c>
      <c r="D15" s="234" t="s">
        <v>176</v>
      </c>
      <c r="E15" s="234" t="s">
        <v>176</v>
      </c>
      <c r="F15" s="234" t="s">
        <v>176</v>
      </c>
      <c r="G15" s="234" t="s">
        <v>176</v>
      </c>
      <c r="H15" s="234" t="s">
        <v>176</v>
      </c>
      <c r="I15" s="234" t="s">
        <v>176</v>
      </c>
      <c r="J15" s="234" t="s">
        <v>176</v>
      </c>
      <c r="K15" s="234" t="s">
        <v>176</v>
      </c>
    </row>
    <row r="16" spans="1:11">
      <c r="A16" s="85" t="str">
        <f>A3</f>
        <v>IM (Internal)</v>
      </c>
      <c r="B16" s="207">
        <f>IOPS!D10</f>
        <v>6250</v>
      </c>
      <c r="C16" s="207">
        <f>IOPS!E10</f>
        <v>25625</v>
      </c>
      <c r="D16" s="207">
        <f>IOPS!F10</f>
        <v>21875</v>
      </c>
      <c r="E16" s="207">
        <f>IOPS!G10</f>
        <v>17500</v>
      </c>
      <c r="F16" s="207">
        <f>IOPS!H10</f>
        <v>28750</v>
      </c>
      <c r="G16" s="207">
        <f>IOPS!I10</f>
        <v>22500</v>
      </c>
      <c r="H16" s="207">
        <f>IOPS!J10</f>
        <v>25625</v>
      </c>
      <c r="I16" s="207">
        <f>IOPS!K10</f>
        <v>35625</v>
      </c>
      <c r="J16" s="207">
        <f>IOPS!L10</f>
        <v>25625</v>
      </c>
      <c r="K16" s="207">
        <f>IOPS!M10</f>
        <v>35625</v>
      </c>
    </row>
    <row r="17" spans="1:11">
      <c r="A17" s="85" t="str">
        <f>A4</f>
        <v>IM (External)</v>
      </c>
      <c r="B17" s="207">
        <f>IOPS!D16</f>
        <v>12500</v>
      </c>
      <c r="C17" s="207">
        <f>IOPS!E16</f>
        <v>0</v>
      </c>
      <c r="D17" s="207">
        <f>IOPS!F16</f>
        <v>0</v>
      </c>
      <c r="E17" s="207">
        <f>IOPS!G16</f>
        <v>12500</v>
      </c>
      <c r="F17" s="207">
        <f>IOPS!H16</f>
        <v>0</v>
      </c>
      <c r="G17" s="207">
        <f>IOPS!I16</f>
        <v>12500</v>
      </c>
      <c r="H17" s="207">
        <f>IOPS!J16</f>
        <v>0</v>
      </c>
      <c r="I17" s="207">
        <f>IOPS!K16</f>
        <v>12500</v>
      </c>
      <c r="J17" s="207">
        <f>IOPS!L16</f>
        <v>0</v>
      </c>
      <c r="K17" s="207">
        <f>IOPS!M16</f>
        <v>0</v>
      </c>
    </row>
    <row r="18" spans="1:11">
      <c r="A18" s="85" t="s">
        <v>206</v>
      </c>
      <c r="B18" s="207">
        <f>IOPS!D26</f>
        <v>1875</v>
      </c>
      <c r="C18" s="207">
        <f>IOPS!E26</f>
        <v>30000</v>
      </c>
      <c r="D18" s="207">
        <f>IOPS!F26</f>
        <v>5625</v>
      </c>
      <c r="E18" s="207">
        <f>IOPS!G26</f>
        <v>4375</v>
      </c>
      <c r="F18" s="207">
        <f>IOPS!H26</f>
        <v>6875</v>
      </c>
      <c r="G18" s="207">
        <f>IOPS!I26</f>
        <v>5625</v>
      </c>
      <c r="H18" s="207">
        <f>IOPS!J26</f>
        <v>6250</v>
      </c>
      <c r="I18" s="207">
        <f>IOPS!K26</f>
        <v>8750</v>
      </c>
      <c r="J18" s="207">
        <f>IOPS!L26</f>
        <v>6250</v>
      </c>
      <c r="K18" s="207">
        <f>IOPS!M26</f>
        <v>8750</v>
      </c>
    </row>
    <row r="19" spans="1:11">
      <c r="A19" s="85" t="s">
        <v>209</v>
      </c>
      <c r="B19" s="207">
        <f>IOPS!D34</f>
        <v>8000</v>
      </c>
      <c r="C19" s="207">
        <f>IOPS!E34</f>
        <v>0</v>
      </c>
      <c r="D19" s="207">
        <f>IOPS!F34</f>
        <v>0</v>
      </c>
      <c r="E19" s="207">
        <f>IOPS!G34</f>
        <v>8000</v>
      </c>
      <c r="F19" s="207">
        <f>IOPS!H34</f>
        <v>0</v>
      </c>
      <c r="G19" s="207">
        <f>IOPS!I34</f>
        <v>8000</v>
      </c>
      <c r="H19" s="207">
        <f>IOPS!J34</f>
        <v>0</v>
      </c>
      <c r="I19" s="207">
        <f>IOPS!K34</f>
        <v>8000</v>
      </c>
      <c r="J19" s="207">
        <f>IOPS!L34</f>
        <v>0</v>
      </c>
      <c r="K19" s="207">
        <f>IOPS!M34</f>
        <v>0</v>
      </c>
    </row>
    <row r="20" spans="1:11">
      <c r="A20" s="85" t="s">
        <v>266</v>
      </c>
      <c r="B20" s="207">
        <f>IOPS!D31</f>
        <v>1250</v>
      </c>
      <c r="C20" s="207">
        <f>IOPS!E31</f>
        <v>5125</v>
      </c>
      <c r="D20" s="207">
        <f>IOPS!F31</f>
        <v>4375</v>
      </c>
      <c r="E20" s="207">
        <f>IOPS!G31</f>
        <v>3500</v>
      </c>
      <c r="F20" s="207">
        <f>IOPS!H31</f>
        <v>5750</v>
      </c>
      <c r="G20" s="207">
        <f>IOPS!I31</f>
        <v>4500</v>
      </c>
      <c r="H20" s="207">
        <f>IOPS!J31</f>
        <v>5125</v>
      </c>
      <c r="I20" s="207">
        <f>IOPS!K31</f>
        <v>7125</v>
      </c>
      <c r="J20" s="207">
        <f>IOPS!L31</f>
        <v>5125</v>
      </c>
      <c r="K20" s="207">
        <f>IOPS!M31</f>
        <v>7125</v>
      </c>
    </row>
    <row r="21" spans="1:11">
      <c r="A21" s="208" t="s">
        <v>286</v>
      </c>
      <c r="B21" s="207">
        <f t="shared" ref="B21:K21" si="4">SUM(B16:B20)</f>
        <v>29875</v>
      </c>
      <c r="C21" s="207">
        <f t="shared" si="4"/>
        <v>60750</v>
      </c>
      <c r="D21" s="207">
        <f t="shared" si="4"/>
        <v>31875</v>
      </c>
      <c r="E21" s="207">
        <f t="shared" si="4"/>
        <v>45875</v>
      </c>
      <c r="F21" s="207">
        <f t="shared" si="4"/>
        <v>41375</v>
      </c>
      <c r="G21" s="207">
        <f t="shared" si="4"/>
        <v>53125</v>
      </c>
      <c r="H21" s="207">
        <f t="shared" si="4"/>
        <v>37000</v>
      </c>
      <c r="I21" s="207">
        <f t="shared" si="4"/>
        <v>72000</v>
      </c>
      <c r="J21" s="207">
        <f t="shared" si="4"/>
        <v>37000</v>
      </c>
      <c r="K21" s="207">
        <f t="shared" si="4"/>
        <v>51500</v>
      </c>
    </row>
    <row r="22" spans="1:11">
      <c r="A22" s="206" t="s">
        <v>291</v>
      </c>
      <c r="B22" s="207">
        <f>B21*0.2</f>
        <v>5975</v>
      </c>
      <c r="C22" s="207">
        <f>C21*0.2</f>
        <v>12150</v>
      </c>
      <c r="D22" s="207">
        <f t="shared" ref="D22:K22" si="5">D21*0.2</f>
        <v>6375</v>
      </c>
      <c r="E22" s="207">
        <f t="shared" si="5"/>
        <v>9175</v>
      </c>
      <c r="F22" s="207">
        <f t="shared" si="5"/>
        <v>8275</v>
      </c>
      <c r="G22" s="207">
        <f t="shared" si="5"/>
        <v>10625</v>
      </c>
      <c r="H22" s="207">
        <f t="shared" si="5"/>
        <v>7400</v>
      </c>
      <c r="I22" s="207">
        <f t="shared" si="5"/>
        <v>14400</v>
      </c>
      <c r="J22" s="207">
        <f t="shared" si="5"/>
        <v>7400</v>
      </c>
      <c r="K22" s="207">
        <f t="shared" si="5"/>
        <v>10300</v>
      </c>
    </row>
    <row r="23" spans="1:11">
      <c r="A23" s="209" t="s">
        <v>286</v>
      </c>
      <c r="B23" s="207">
        <f t="shared" ref="B23:K23" si="6">B21+B22</f>
        <v>35850</v>
      </c>
      <c r="C23" s="207">
        <f t="shared" si="6"/>
        <v>72900</v>
      </c>
      <c r="D23" s="207">
        <f t="shared" si="6"/>
        <v>38250</v>
      </c>
      <c r="E23" s="207">
        <f t="shared" si="6"/>
        <v>55050</v>
      </c>
      <c r="F23" s="207">
        <f t="shared" si="6"/>
        <v>49650</v>
      </c>
      <c r="G23" s="207">
        <f t="shared" si="6"/>
        <v>63750</v>
      </c>
      <c r="H23" s="207">
        <f t="shared" si="6"/>
        <v>44400</v>
      </c>
      <c r="I23" s="207">
        <f t="shared" si="6"/>
        <v>86400</v>
      </c>
      <c r="J23" s="207">
        <f t="shared" si="6"/>
        <v>44400</v>
      </c>
      <c r="K23" s="207">
        <f t="shared" si="6"/>
        <v>61800</v>
      </c>
    </row>
    <row r="24" spans="1:11">
      <c r="B24" s="192"/>
      <c r="C24" s="192"/>
      <c r="D24" s="192"/>
      <c r="E24" s="192"/>
      <c r="F24" s="192"/>
      <c r="G24" s="192"/>
      <c r="H24" s="192"/>
      <c r="I24" s="192"/>
      <c r="J24" s="192"/>
      <c r="K24" s="192"/>
    </row>
    <row r="25" spans="1:11">
      <c r="B25" s="192"/>
      <c r="C25" s="192"/>
      <c r="D25" s="192"/>
      <c r="E25" s="192"/>
      <c r="F25" s="192"/>
      <c r="G25" s="192"/>
      <c r="H25" s="192"/>
      <c r="I25" s="192"/>
      <c r="J25" s="192"/>
      <c r="K25" s="192"/>
    </row>
    <row r="26" spans="1:11">
      <c r="B26" s="192"/>
      <c r="C26" s="192"/>
      <c r="D26" s="192"/>
      <c r="E26" s="192"/>
      <c r="F26" s="192"/>
      <c r="G26" s="192"/>
      <c r="H26" s="192"/>
      <c r="I26" s="192"/>
      <c r="J26" s="192"/>
      <c r="K26" s="192"/>
    </row>
    <row r="27" spans="1:11">
      <c r="B27" s="192"/>
      <c r="C27" s="192"/>
      <c r="D27" s="192"/>
      <c r="E27" s="192"/>
      <c r="F27" s="192"/>
      <c r="G27" s="192"/>
      <c r="H27" s="192"/>
      <c r="I27" s="192"/>
      <c r="J27" s="192"/>
      <c r="K27" s="192"/>
    </row>
    <row r="28" spans="1:11">
      <c r="B28" s="192"/>
      <c r="C28" s="192"/>
      <c r="D28" s="192"/>
      <c r="E28" s="192"/>
      <c r="F28" s="192"/>
      <c r="G28" s="192"/>
      <c r="H28" s="192"/>
      <c r="I28" s="192"/>
      <c r="J28" s="192"/>
      <c r="K28" s="192"/>
    </row>
    <row r="29" spans="1:11">
      <c r="B29" s="192"/>
      <c r="C29" s="192"/>
      <c r="D29" s="192"/>
      <c r="E29" s="192"/>
      <c r="F29" s="192"/>
      <c r="G29" s="192"/>
      <c r="H29" s="192"/>
      <c r="I29" s="192"/>
      <c r="J29" s="192"/>
      <c r="K29" s="192"/>
    </row>
    <row r="31" spans="1:11">
      <c r="A31" s="212" t="s">
        <v>259</v>
      </c>
      <c r="B31" s="192">
        <f>B12*0.4</f>
        <v>15.842327665779369</v>
      </c>
      <c r="C31" s="192">
        <f>C12*0.4</f>
        <v>17.859846045155081</v>
      </c>
      <c r="D31" s="192">
        <f t="shared" ref="D31:I31" si="7">D12*0.4</f>
        <v>15.84711336193979</v>
      </c>
      <c r="E31" s="192">
        <f t="shared" si="7"/>
        <v>22.029325451477987</v>
      </c>
      <c r="F31" s="192">
        <f t="shared" si="7"/>
        <v>19.561923237176615</v>
      </c>
      <c r="G31" s="192">
        <f t="shared" si="7"/>
        <v>24.812168853133542</v>
      </c>
      <c r="H31" s="192">
        <f>H12*0.4</f>
        <v>17.859846045155081</v>
      </c>
      <c r="I31" s="192">
        <f t="shared" si="7"/>
        <v>32.079932848466193</v>
      </c>
      <c r="J31" s="192">
        <f>J12*0.4</f>
        <v>17.859846045155081</v>
      </c>
      <c r="K31" s="192">
        <f>K12*0.4</f>
        <v>23.42553284846619</v>
      </c>
    </row>
    <row r="32" spans="1:11">
      <c r="A32" s="212" t="s">
        <v>260</v>
      </c>
      <c r="B32" s="192">
        <f>B12*0.6</f>
        <v>23.763491498669051</v>
      </c>
      <c r="C32" s="192">
        <f>C12*0.6</f>
        <v>26.789769067732621</v>
      </c>
      <c r="D32" s="192">
        <f t="shared" ref="D32:I32" si="8">D12*0.6</f>
        <v>23.770670042909686</v>
      </c>
      <c r="E32" s="192">
        <f t="shared" si="8"/>
        <v>33.043988177216981</v>
      </c>
      <c r="F32" s="192">
        <f t="shared" si="8"/>
        <v>29.342884855764922</v>
      </c>
      <c r="G32" s="192">
        <f t="shared" si="8"/>
        <v>37.218253279700313</v>
      </c>
      <c r="H32" s="192">
        <f>H12*0.6</f>
        <v>26.789769067732621</v>
      </c>
      <c r="I32" s="192">
        <f t="shared" si="8"/>
        <v>48.119899272699278</v>
      </c>
      <c r="J32" s="192">
        <f>J12*0.6</f>
        <v>26.789769067732621</v>
      </c>
      <c r="K32" s="192">
        <f>K12*0.6</f>
        <v>35.138299272699285</v>
      </c>
    </row>
    <row r="34" spans="1:11">
      <c r="A34">
        <v>600</v>
      </c>
      <c r="B34" s="213">
        <f>B31/(($A$34/1024)*0.5)</f>
        <v>54.075145099193577</v>
      </c>
      <c r="C34" s="213">
        <f>C31/(($A$34/1024)*0.5)</f>
        <v>60.961607834129339</v>
      </c>
      <c r="D34" s="213">
        <f t="shared" ref="D34:I34" si="9">D31/(($A$34/1024)*0.5)</f>
        <v>54.091480275421148</v>
      </c>
      <c r="E34" s="213">
        <f t="shared" si="9"/>
        <v>75.193430874378194</v>
      </c>
      <c r="F34" s="213">
        <f t="shared" si="9"/>
        <v>66.771364649562841</v>
      </c>
      <c r="G34" s="213">
        <f t="shared" si="9"/>
        <v>84.692203018695821</v>
      </c>
      <c r="H34" s="213">
        <f>H31/(($A$34/1024)*0.5)</f>
        <v>60.961607834129339</v>
      </c>
      <c r="I34" s="213">
        <f t="shared" si="9"/>
        <v>109.49950412276461</v>
      </c>
      <c r="J34" s="213">
        <f>J31/(($A$34/1024)*0.5)</f>
        <v>60.961607834129339</v>
      </c>
      <c r="K34" s="213">
        <f>K31/(($A$34/1024)*0.5)</f>
        <v>79.959152122764593</v>
      </c>
    </row>
    <row r="35" spans="1:11">
      <c r="A35">
        <v>1.2</v>
      </c>
      <c r="B35" s="213">
        <f>B32/($A$35*0.6)</f>
        <v>33.004849303707019</v>
      </c>
      <c r="C35" s="213">
        <f>C32/($A$35*0.6)</f>
        <v>37.208012594073089</v>
      </c>
      <c r="D35" s="213">
        <f t="shared" ref="D35:I35" si="10">D32/($A$35*0.6)</f>
        <v>33.014819504041235</v>
      </c>
      <c r="E35" s="213">
        <f t="shared" si="10"/>
        <v>45.894428023912475</v>
      </c>
      <c r="F35" s="213">
        <f t="shared" si="10"/>
        <v>40.754006744117952</v>
      </c>
      <c r="G35" s="213">
        <f t="shared" si="10"/>
        <v>51.692018444028214</v>
      </c>
      <c r="H35" s="213">
        <f>H32/($A$35*0.6)</f>
        <v>37.208012594073089</v>
      </c>
      <c r="I35" s="213">
        <f t="shared" si="10"/>
        <v>66.833193434304562</v>
      </c>
      <c r="J35" s="213">
        <f>J32/($A$35*0.6)</f>
        <v>37.208012594073089</v>
      </c>
      <c r="K35" s="213">
        <f>K32/($A$35*0.6)</f>
        <v>48.803193434304568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4:T24"/>
  <sheetViews>
    <sheetView topLeftCell="A24" workbookViewId="0">
      <selection activeCell="K34" sqref="K34"/>
    </sheetView>
  </sheetViews>
  <sheetFormatPr defaultRowHeight="15"/>
  <cols>
    <col min="8" max="8" width="5.5703125" customWidth="1"/>
  </cols>
  <sheetData>
    <row r="4" spans="2:20">
      <c r="B4" s="356" t="s">
        <v>295</v>
      </c>
      <c r="C4" s="356"/>
      <c r="D4" s="356"/>
      <c r="E4" s="356"/>
      <c r="F4" s="356"/>
      <c r="I4" s="356" t="s">
        <v>296</v>
      </c>
      <c r="J4" s="356"/>
      <c r="K4" s="356"/>
      <c r="L4" s="356"/>
      <c r="M4" s="356"/>
      <c r="P4" s="356" t="s">
        <v>297</v>
      </c>
      <c r="Q4" s="356"/>
      <c r="R4" s="356"/>
      <c r="S4" s="356"/>
      <c r="T4" s="356"/>
    </row>
    <row r="24" spans="2:6">
      <c r="B24" s="356" t="s">
        <v>365</v>
      </c>
      <c r="C24" s="356"/>
      <c r="D24" s="356"/>
      <c r="E24" s="356"/>
      <c r="F24" s="356"/>
    </row>
  </sheetData>
  <mergeCells count="4">
    <mergeCell ref="B4:F4"/>
    <mergeCell ref="I4:M4"/>
    <mergeCell ref="P4:T4"/>
    <mergeCell ref="B24:F2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4"/>
  <sheetViews>
    <sheetView workbookViewId="0">
      <selection activeCell="B17" sqref="B17"/>
    </sheetView>
  </sheetViews>
  <sheetFormatPr defaultRowHeight="15"/>
  <cols>
    <col min="2" max="2" width="111.5703125" style="22" bestFit="1" customWidth="1"/>
  </cols>
  <sheetData>
    <row r="1" spans="1:2">
      <c r="A1" s="229" t="s">
        <v>1</v>
      </c>
      <c r="B1" s="232" t="s">
        <v>267</v>
      </c>
    </row>
    <row r="2" spans="1:2">
      <c r="A2" s="230">
        <v>1</v>
      </c>
      <c r="B2" s="231" t="s">
        <v>268</v>
      </c>
    </row>
    <row r="3" spans="1:2">
      <c r="A3" s="230">
        <f>A2+1</f>
        <v>2</v>
      </c>
      <c r="B3" s="233" t="s">
        <v>269</v>
      </c>
    </row>
    <row r="4" spans="1:2">
      <c r="A4" s="230">
        <f t="shared" ref="A4:A34" si="0">A3+1</f>
        <v>3</v>
      </c>
      <c r="B4" s="231" t="s">
        <v>270</v>
      </c>
    </row>
    <row r="5" spans="1:2">
      <c r="A5" s="230">
        <f t="shared" si="0"/>
        <v>4</v>
      </c>
      <c r="B5" s="231" t="s">
        <v>57</v>
      </c>
    </row>
    <row r="6" spans="1:2">
      <c r="A6" s="230">
        <f t="shared" si="0"/>
        <v>5</v>
      </c>
      <c r="B6" s="231" t="s">
        <v>271</v>
      </c>
    </row>
    <row r="7" spans="1:2">
      <c r="A7" s="230">
        <f t="shared" si="0"/>
        <v>6</v>
      </c>
      <c r="B7" s="231" t="s">
        <v>354</v>
      </c>
    </row>
    <row r="8" spans="1:2">
      <c r="A8" s="230">
        <f t="shared" si="0"/>
        <v>7</v>
      </c>
      <c r="B8" s="231" t="s">
        <v>355</v>
      </c>
    </row>
    <row r="9" spans="1:2">
      <c r="A9" s="230">
        <f t="shared" si="0"/>
        <v>8</v>
      </c>
      <c r="B9" s="231" t="s">
        <v>445</v>
      </c>
    </row>
    <row r="10" spans="1:2">
      <c r="A10" s="230">
        <f t="shared" si="0"/>
        <v>9</v>
      </c>
      <c r="B10" s="231" t="s">
        <v>356</v>
      </c>
    </row>
    <row r="11" spans="1:2">
      <c r="A11" s="230">
        <f t="shared" si="0"/>
        <v>10</v>
      </c>
      <c r="B11" s="231" t="s">
        <v>357</v>
      </c>
    </row>
    <row r="12" spans="1:2">
      <c r="A12" s="230">
        <f t="shared" si="0"/>
        <v>11</v>
      </c>
      <c r="B12" s="231" t="s">
        <v>272</v>
      </c>
    </row>
    <row r="13" spans="1:2">
      <c r="A13" s="230">
        <f t="shared" si="0"/>
        <v>12</v>
      </c>
      <c r="B13" s="231" t="s">
        <v>348</v>
      </c>
    </row>
    <row r="14" spans="1:2" ht="26.25">
      <c r="A14" s="230">
        <f t="shared" si="0"/>
        <v>13</v>
      </c>
      <c r="B14" s="231" t="s">
        <v>443</v>
      </c>
    </row>
    <row r="15" spans="1:2">
      <c r="A15" s="230">
        <f t="shared" si="0"/>
        <v>14</v>
      </c>
      <c r="B15" s="233" t="s">
        <v>273</v>
      </c>
    </row>
    <row r="16" spans="1:2">
      <c r="A16" s="230">
        <f t="shared" si="0"/>
        <v>15</v>
      </c>
      <c r="B16" s="233" t="s">
        <v>274</v>
      </c>
    </row>
    <row r="17" spans="1:2">
      <c r="A17" s="230">
        <f t="shared" si="0"/>
        <v>16</v>
      </c>
      <c r="B17" s="233" t="s">
        <v>442</v>
      </c>
    </row>
    <row r="18" spans="1:2">
      <c r="A18" s="230">
        <f t="shared" si="0"/>
        <v>17</v>
      </c>
      <c r="B18" s="233" t="s">
        <v>275</v>
      </c>
    </row>
    <row r="19" spans="1:2">
      <c r="A19" s="230">
        <f t="shared" si="0"/>
        <v>18</v>
      </c>
      <c r="B19" s="233" t="s">
        <v>276</v>
      </c>
    </row>
    <row r="20" spans="1:2">
      <c r="A20" s="230">
        <f t="shared" si="0"/>
        <v>19</v>
      </c>
      <c r="B20" s="233" t="s">
        <v>277</v>
      </c>
    </row>
    <row r="21" spans="1:2">
      <c r="A21" s="230">
        <f t="shared" si="0"/>
        <v>20</v>
      </c>
      <c r="B21" s="233" t="s">
        <v>278</v>
      </c>
    </row>
    <row r="22" spans="1:2">
      <c r="A22" s="230">
        <f t="shared" si="0"/>
        <v>21</v>
      </c>
      <c r="B22" s="233" t="s">
        <v>349</v>
      </c>
    </row>
    <row r="23" spans="1:2">
      <c r="A23" s="230">
        <f t="shared" si="0"/>
        <v>22</v>
      </c>
      <c r="B23" s="233" t="s">
        <v>279</v>
      </c>
    </row>
    <row r="24" spans="1:2" ht="25.5">
      <c r="A24" s="230">
        <f t="shared" si="0"/>
        <v>23</v>
      </c>
      <c r="B24" s="233" t="s">
        <v>281</v>
      </c>
    </row>
    <row r="25" spans="1:2">
      <c r="A25" s="230">
        <f t="shared" si="0"/>
        <v>24</v>
      </c>
      <c r="B25" s="233" t="s">
        <v>280</v>
      </c>
    </row>
    <row r="26" spans="1:2">
      <c r="A26" s="230">
        <f t="shared" si="0"/>
        <v>25</v>
      </c>
      <c r="B26" s="233" t="s">
        <v>294</v>
      </c>
    </row>
    <row r="27" spans="1:2">
      <c r="A27" s="230">
        <f t="shared" si="0"/>
        <v>26</v>
      </c>
      <c r="B27" s="233" t="s">
        <v>350</v>
      </c>
    </row>
    <row r="28" spans="1:2">
      <c r="A28" s="230">
        <f t="shared" si="0"/>
        <v>27</v>
      </c>
      <c r="B28" s="233" t="s">
        <v>351</v>
      </c>
    </row>
    <row r="29" spans="1:2">
      <c r="A29" s="230">
        <f t="shared" si="0"/>
        <v>28</v>
      </c>
      <c r="B29" s="233" t="s">
        <v>352</v>
      </c>
    </row>
    <row r="30" spans="1:2">
      <c r="A30" s="230">
        <f t="shared" si="0"/>
        <v>29</v>
      </c>
      <c r="B30" s="233" t="s">
        <v>353</v>
      </c>
    </row>
    <row r="31" spans="1:2" ht="25.5">
      <c r="A31" s="230">
        <f t="shared" si="0"/>
        <v>30</v>
      </c>
      <c r="B31" s="233" t="s">
        <v>439</v>
      </c>
    </row>
    <row r="32" spans="1:2" ht="25.5">
      <c r="A32" s="230">
        <f t="shared" si="0"/>
        <v>31</v>
      </c>
      <c r="B32" s="233" t="s">
        <v>440</v>
      </c>
    </row>
    <row r="33" spans="1:2">
      <c r="A33" s="230">
        <f t="shared" si="0"/>
        <v>32</v>
      </c>
      <c r="B33" s="233" t="s">
        <v>441</v>
      </c>
    </row>
    <row r="34" spans="1:2">
      <c r="A34" s="230">
        <f t="shared" si="0"/>
        <v>33</v>
      </c>
      <c r="B34" s="233" t="s">
        <v>444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3:X34"/>
  <sheetViews>
    <sheetView workbookViewId="0">
      <selection activeCell="C4" sqref="C4"/>
    </sheetView>
  </sheetViews>
  <sheetFormatPr defaultRowHeight="15"/>
  <cols>
    <col min="3" max="3" width="21.140625" style="22" bestFit="1" customWidth="1"/>
    <col min="4" max="4" width="8.28515625" style="22" bestFit="1" customWidth="1"/>
    <col min="5" max="5" width="10.28515625" style="22" bestFit="1" customWidth="1"/>
    <col min="6" max="6" width="11.7109375" style="22" bestFit="1" customWidth="1"/>
    <col min="7" max="7" width="9.85546875" style="22" bestFit="1" customWidth="1"/>
    <col min="8" max="8" width="10.5703125" style="22" bestFit="1" customWidth="1"/>
    <col min="9" max="9" width="7" style="22" bestFit="1" customWidth="1"/>
    <col min="10" max="10" width="8.7109375" style="22" bestFit="1" customWidth="1"/>
    <col min="11" max="11" width="8.28515625" style="22" bestFit="1" customWidth="1"/>
    <col min="12" max="12" width="7.42578125" style="22" bestFit="1" customWidth="1"/>
    <col min="13" max="13" width="12.7109375" style="22" customWidth="1"/>
    <col min="16" max="16" width="17.28515625" bestFit="1" customWidth="1"/>
  </cols>
  <sheetData>
    <row r="3" spans="3:24" s="268" customFormat="1" ht="30">
      <c r="D3" s="268" t="str">
        <f>'Total Storage'!B1</f>
        <v>Mumbai</v>
      </c>
      <c r="E3" s="268" t="str">
        <f>'Total Storage'!C1</f>
        <v>Nagpur DR @MMB</v>
      </c>
      <c r="F3" s="268" t="str">
        <f>'Total Storage'!D1</f>
        <v>Ahmedabad</v>
      </c>
      <c r="G3" s="268" t="str">
        <f>'Total Storage'!E1</f>
        <v>Bangalore</v>
      </c>
      <c r="H3" s="268" t="str">
        <f>'Total Storage'!F1</f>
        <v>Hyderabad</v>
      </c>
      <c r="I3" s="268" t="str">
        <f>'Total Storage'!G1</f>
        <v>Delhi</v>
      </c>
      <c r="J3" s="268" t="str">
        <f>'Total Storage'!H1</f>
        <v>Lucknow</v>
      </c>
      <c r="K3" s="268" t="str">
        <f>'Total Storage'!I1</f>
        <v>Kolkata</v>
      </c>
      <c r="L3" s="268" t="str">
        <f>'Total Storage'!J1</f>
        <v>Nagpur</v>
      </c>
      <c r="M3" s="268" t="str">
        <f>'Total Storage'!K1</f>
        <v>DR for 1 site @Nagpur</v>
      </c>
    </row>
    <row r="4" spans="3:24" ht="30">
      <c r="C4" s="22" t="s">
        <v>405</v>
      </c>
      <c r="D4" s="22">
        <f>Dim!C16</f>
        <v>5000</v>
      </c>
      <c r="E4" s="22">
        <f>Dim!D16</f>
        <v>20500</v>
      </c>
      <c r="F4" s="22">
        <f>Dim!E16</f>
        <v>17500</v>
      </c>
      <c r="G4" s="22">
        <f>Dim!F16</f>
        <v>14000</v>
      </c>
      <c r="H4" s="22">
        <f>Dim!G16</f>
        <v>23000</v>
      </c>
      <c r="I4" s="22">
        <f>Dim!H16</f>
        <v>18000</v>
      </c>
      <c r="J4" s="22">
        <f>Dim!I16</f>
        <v>20500</v>
      </c>
      <c r="K4" s="22">
        <f>Dim!J16</f>
        <v>28500</v>
      </c>
      <c r="L4" s="22">
        <f>Dim!K16</f>
        <v>20500</v>
      </c>
      <c r="M4" s="22">
        <f>Dim!L16</f>
        <v>28500</v>
      </c>
    </row>
    <row r="5" spans="3:24" ht="30">
      <c r="C5" s="22" t="s">
        <v>406</v>
      </c>
      <c r="D5" s="22">
        <v>1</v>
      </c>
      <c r="E5" s="22">
        <f t="shared" ref="E5:M5" si="0">$D$5</f>
        <v>1</v>
      </c>
      <c r="F5" s="22">
        <f t="shared" si="0"/>
        <v>1</v>
      </c>
      <c r="G5" s="22">
        <f t="shared" si="0"/>
        <v>1</v>
      </c>
      <c r="H5" s="22">
        <f t="shared" si="0"/>
        <v>1</v>
      </c>
      <c r="I5" s="22">
        <f t="shared" si="0"/>
        <v>1</v>
      </c>
      <c r="J5" s="22">
        <f t="shared" si="0"/>
        <v>1</v>
      </c>
      <c r="K5" s="22">
        <f t="shared" si="0"/>
        <v>1</v>
      </c>
      <c r="L5" s="22">
        <f>$D$5</f>
        <v>1</v>
      </c>
      <c r="M5" s="22">
        <f t="shared" si="0"/>
        <v>1</v>
      </c>
    </row>
    <row r="6" spans="3:24" ht="30">
      <c r="C6" s="22" t="s">
        <v>407</v>
      </c>
      <c r="D6" s="22">
        <v>0.25</v>
      </c>
      <c r="E6" s="22">
        <f t="shared" ref="E6:M6" si="1">$D$6</f>
        <v>0.25</v>
      </c>
      <c r="F6" s="22">
        <f t="shared" si="1"/>
        <v>0.25</v>
      </c>
      <c r="G6" s="22">
        <f t="shared" si="1"/>
        <v>0.25</v>
      </c>
      <c r="H6" s="22">
        <f t="shared" si="1"/>
        <v>0.25</v>
      </c>
      <c r="I6" s="22">
        <f t="shared" si="1"/>
        <v>0.25</v>
      </c>
      <c r="J6" s="22">
        <f t="shared" si="1"/>
        <v>0.25</v>
      </c>
      <c r="K6" s="22">
        <f t="shared" si="1"/>
        <v>0.25</v>
      </c>
      <c r="L6" s="22">
        <f>$D$6</f>
        <v>0.25</v>
      </c>
      <c r="M6" s="22">
        <f t="shared" si="1"/>
        <v>0.25</v>
      </c>
    </row>
    <row r="7" spans="3:24">
      <c r="U7">
        <f>R7*S7</f>
        <v>0</v>
      </c>
      <c r="V7">
        <v>1</v>
      </c>
      <c r="W7" t="s">
        <v>292</v>
      </c>
      <c r="X7" t="s">
        <v>293</v>
      </c>
    </row>
    <row r="8" spans="3:24">
      <c r="C8" s="22" t="s">
        <v>408</v>
      </c>
      <c r="D8" s="22">
        <f>D5+D6</f>
        <v>1.25</v>
      </c>
      <c r="E8" s="22">
        <f>E5+E6</f>
        <v>1.25</v>
      </c>
      <c r="F8" s="22">
        <f t="shared" ref="F8:M8" si="2">F5+F6</f>
        <v>1.25</v>
      </c>
      <c r="G8" s="22">
        <f t="shared" si="2"/>
        <v>1.25</v>
      </c>
      <c r="H8" s="22">
        <f t="shared" si="2"/>
        <v>1.25</v>
      </c>
      <c r="I8" s="22">
        <f t="shared" si="2"/>
        <v>1.25</v>
      </c>
      <c r="J8" s="22">
        <f t="shared" si="2"/>
        <v>1.25</v>
      </c>
      <c r="K8" s="22">
        <f t="shared" si="2"/>
        <v>1.25</v>
      </c>
      <c r="L8" s="22">
        <f>L5+L6</f>
        <v>1.25</v>
      </c>
      <c r="M8" s="22">
        <f t="shared" si="2"/>
        <v>1.25</v>
      </c>
      <c r="V8">
        <v>2</v>
      </c>
    </row>
    <row r="10" spans="3:24" ht="30">
      <c r="C10" s="235" t="s">
        <v>409</v>
      </c>
      <c r="D10" s="284">
        <f t="shared" ref="D10:M10" si="3">D8*D4</f>
        <v>6250</v>
      </c>
      <c r="E10" s="284">
        <f t="shared" si="3"/>
        <v>25625</v>
      </c>
      <c r="F10" s="284">
        <f t="shared" si="3"/>
        <v>21875</v>
      </c>
      <c r="G10" s="284">
        <f t="shared" si="3"/>
        <v>17500</v>
      </c>
      <c r="H10" s="284">
        <f t="shared" si="3"/>
        <v>28750</v>
      </c>
      <c r="I10" s="284">
        <f t="shared" si="3"/>
        <v>22500</v>
      </c>
      <c r="J10" s="284">
        <f t="shared" si="3"/>
        <v>25625</v>
      </c>
      <c r="K10" s="284">
        <f t="shared" si="3"/>
        <v>35625</v>
      </c>
      <c r="L10" s="284">
        <f t="shared" si="3"/>
        <v>25625</v>
      </c>
      <c r="M10" s="284">
        <f t="shared" si="3"/>
        <v>35625</v>
      </c>
    </row>
    <row r="14" spans="3:24" ht="30">
      <c r="C14" s="22" t="s">
        <v>410</v>
      </c>
      <c r="D14" s="22">
        <f>Dim!C18</f>
        <v>10000</v>
      </c>
      <c r="E14" s="22">
        <f>Dim!D18</f>
        <v>0</v>
      </c>
      <c r="F14" s="22">
        <f>Dim!E18</f>
        <v>0</v>
      </c>
      <c r="G14" s="22">
        <f>Dim!F18</f>
        <v>10000</v>
      </c>
      <c r="H14" s="22">
        <f>Dim!G18</f>
        <v>0</v>
      </c>
      <c r="I14" s="22">
        <f>Dim!H18</f>
        <v>10000</v>
      </c>
      <c r="J14" s="22">
        <f>Dim!I18</f>
        <v>0</v>
      </c>
      <c r="K14" s="22">
        <f>Dim!J18</f>
        <v>10000</v>
      </c>
      <c r="L14" s="22">
        <f>Dim!K18</f>
        <v>0</v>
      </c>
      <c r="M14" s="22">
        <f>Dim!L18</f>
        <v>0</v>
      </c>
    </row>
    <row r="16" spans="3:24" ht="30">
      <c r="C16" s="235" t="s">
        <v>409</v>
      </c>
      <c r="D16" s="284">
        <f>D14*D8</f>
        <v>12500</v>
      </c>
      <c r="E16" s="284">
        <f t="shared" ref="E16:M16" si="4">E14*E8</f>
        <v>0</v>
      </c>
      <c r="F16" s="284">
        <f t="shared" si="4"/>
        <v>0</v>
      </c>
      <c r="G16" s="284">
        <f t="shared" si="4"/>
        <v>12500</v>
      </c>
      <c r="H16" s="284">
        <f t="shared" si="4"/>
        <v>0</v>
      </c>
      <c r="I16" s="284">
        <f t="shared" si="4"/>
        <v>12500</v>
      </c>
      <c r="J16" s="284">
        <f t="shared" si="4"/>
        <v>0</v>
      </c>
      <c r="K16" s="284">
        <f t="shared" si="4"/>
        <v>12500</v>
      </c>
      <c r="L16" s="284">
        <f t="shared" si="4"/>
        <v>0</v>
      </c>
      <c r="M16" s="284">
        <f t="shared" si="4"/>
        <v>0</v>
      </c>
    </row>
    <row r="18" spans="3:13">
      <c r="D18" s="22">
        <v>15000</v>
      </c>
    </row>
    <row r="20" spans="3:13">
      <c r="C20" s="22" t="s">
        <v>411</v>
      </c>
      <c r="D20" s="22">
        <f>Dim!C14</f>
        <v>1500</v>
      </c>
      <c r="E20" s="22">
        <f>Dim!D14</f>
        <v>5000</v>
      </c>
      <c r="F20" s="22">
        <f>Dim!E14</f>
        <v>4500</v>
      </c>
      <c r="G20" s="22">
        <f>Dim!F14</f>
        <v>3500</v>
      </c>
      <c r="H20" s="22">
        <f>Dim!G14</f>
        <v>5500</v>
      </c>
      <c r="I20" s="22">
        <f>Dim!H14</f>
        <v>4500</v>
      </c>
      <c r="J20" s="22">
        <f>Dim!I14</f>
        <v>5000</v>
      </c>
      <c r="K20" s="22">
        <f>Dim!J14</f>
        <v>7000</v>
      </c>
      <c r="L20" s="22">
        <f>Dim!K14</f>
        <v>5000</v>
      </c>
      <c r="M20" s="22">
        <f>Dim!L14</f>
        <v>7000</v>
      </c>
    </row>
    <row r="21" spans="3:13" ht="30">
      <c r="C21" s="22" t="s">
        <v>406</v>
      </c>
      <c r="D21" s="22">
        <v>1</v>
      </c>
      <c r="E21" s="22">
        <v>4</v>
      </c>
      <c r="F21" s="22">
        <f t="shared" ref="F21:M21" si="5">$D$21</f>
        <v>1</v>
      </c>
      <c r="G21" s="22">
        <f t="shared" si="5"/>
        <v>1</v>
      </c>
      <c r="H21" s="22">
        <f t="shared" si="5"/>
        <v>1</v>
      </c>
      <c r="I21" s="22">
        <f t="shared" si="5"/>
        <v>1</v>
      </c>
      <c r="J21" s="22">
        <f t="shared" si="5"/>
        <v>1</v>
      </c>
      <c r="K21" s="22">
        <f t="shared" si="5"/>
        <v>1</v>
      </c>
      <c r="L21" s="22">
        <f>$D$21</f>
        <v>1</v>
      </c>
      <c r="M21" s="22">
        <f t="shared" si="5"/>
        <v>1</v>
      </c>
    </row>
    <row r="22" spans="3:13" ht="30">
      <c r="C22" s="22" t="s">
        <v>407</v>
      </c>
      <c r="D22" s="22">
        <v>0.25</v>
      </c>
      <c r="E22" s="22">
        <v>2</v>
      </c>
      <c r="F22" s="22">
        <f t="shared" ref="F22:M22" si="6">$D$22</f>
        <v>0.25</v>
      </c>
      <c r="G22" s="22">
        <f t="shared" si="6"/>
        <v>0.25</v>
      </c>
      <c r="H22" s="22">
        <f t="shared" si="6"/>
        <v>0.25</v>
      </c>
      <c r="I22" s="22">
        <f t="shared" si="6"/>
        <v>0.25</v>
      </c>
      <c r="J22" s="22">
        <f t="shared" si="6"/>
        <v>0.25</v>
      </c>
      <c r="K22" s="22">
        <f t="shared" si="6"/>
        <v>0.25</v>
      </c>
      <c r="L22" s="22">
        <f>$D$22</f>
        <v>0.25</v>
      </c>
      <c r="M22" s="22">
        <f t="shared" si="6"/>
        <v>0.25</v>
      </c>
    </row>
    <row r="24" spans="3:13">
      <c r="C24" s="22" t="s">
        <v>408</v>
      </c>
      <c r="D24" s="22">
        <f>D21+D22</f>
        <v>1.25</v>
      </c>
      <c r="E24" s="22">
        <f>E21+E22</f>
        <v>6</v>
      </c>
      <c r="F24" s="22">
        <f t="shared" ref="F24:M24" si="7">F21+F22</f>
        <v>1.25</v>
      </c>
      <c r="G24" s="22">
        <f t="shared" si="7"/>
        <v>1.25</v>
      </c>
      <c r="H24" s="22">
        <f t="shared" si="7"/>
        <v>1.25</v>
      </c>
      <c r="I24" s="22">
        <f t="shared" si="7"/>
        <v>1.25</v>
      </c>
      <c r="J24" s="22">
        <f t="shared" si="7"/>
        <v>1.25</v>
      </c>
      <c r="K24" s="22">
        <f t="shared" si="7"/>
        <v>1.25</v>
      </c>
      <c r="L24" s="22">
        <f>L21+L22</f>
        <v>1.25</v>
      </c>
      <c r="M24" s="22">
        <f t="shared" si="7"/>
        <v>1.25</v>
      </c>
    </row>
    <row r="26" spans="3:13" ht="30">
      <c r="C26" s="235" t="s">
        <v>412</v>
      </c>
      <c r="D26" s="284">
        <f>D24*D20</f>
        <v>1875</v>
      </c>
      <c r="E26" s="284">
        <f>E24*E20</f>
        <v>30000</v>
      </c>
      <c r="F26" s="284">
        <f t="shared" ref="F26:M26" si="8">F24*F20</f>
        <v>5625</v>
      </c>
      <c r="G26" s="284">
        <f t="shared" si="8"/>
        <v>4375</v>
      </c>
      <c r="H26" s="284">
        <f t="shared" si="8"/>
        <v>6875</v>
      </c>
      <c r="I26" s="284">
        <f t="shared" si="8"/>
        <v>5625</v>
      </c>
      <c r="J26" s="284">
        <f t="shared" si="8"/>
        <v>6250</v>
      </c>
      <c r="K26" s="284">
        <f t="shared" si="8"/>
        <v>8750</v>
      </c>
      <c r="L26" s="284">
        <f>L24*L20</f>
        <v>6250</v>
      </c>
      <c r="M26" s="284">
        <f t="shared" si="8"/>
        <v>8750</v>
      </c>
    </row>
    <row r="29" spans="3:13" ht="30">
      <c r="C29" s="22" t="s">
        <v>413</v>
      </c>
      <c r="D29" s="22">
        <v>0.25</v>
      </c>
      <c r="E29" s="22">
        <f t="shared" ref="E29:M29" si="9">$D$29</f>
        <v>0.25</v>
      </c>
      <c r="F29" s="22">
        <f t="shared" si="9"/>
        <v>0.25</v>
      </c>
      <c r="G29" s="22">
        <f t="shared" si="9"/>
        <v>0.25</v>
      </c>
      <c r="H29" s="22">
        <f t="shared" si="9"/>
        <v>0.25</v>
      </c>
      <c r="I29" s="22">
        <f t="shared" si="9"/>
        <v>0.25</v>
      </c>
      <c r="J29" s="22">
        <f t="shared" si="9"/>
        <v>0.25</v>
      </c>
      <c r="K29" s="22">
        <f t="shared" si="9"/>
        <v>0.25</v>
      </c>
      <c r="L29" s="22">
        <f>$D$29</f>
        <v>0.25</v>
      </c>
      <c r="M29" s="22">
        <f t="shared" si="9"/>
        <v>0.25</v>
      </c>
    </row>
    <row r="31" spans="3:13">
      <c r="C31" s="235" t="s">
        <v>285</v>
      </c>
      <c r="D31" s="284">
        <f t="shared" ref="D31:M31" si="10">D29*D4</f>
        <v>1250</v>
      </c>
      <c r="E31" s="284">
        <f t="shared" si="10"/>
        <v>5125</v>
      </c>
      <c r="F31" s="284">
        <f t="shared" si="10"/>
        <v>4375</v>
      </c>
      <c r="G31" s="284">
        <f t="shared" si="10"/>
        <v>3500</v>
      </c>
      <c r="H31" s="284">
        <f t="shared" si="10"/>
        <v>5750</v>
      </c>
      <c r="I31" s="284">
        <f t="shared" si="10"/>
        <v>4500</v>
      </c>
      <c r="J31" s="284">
        <f t="shared" si="10"/>
        <v>5125</v>
      </c>
      <c r="K31" s="284">
        <f t="shared" si="10"/>
        <v>7125</v>
      </c>
      <c r="L31" s="284">
        <f t="shared" si="10"/>
        <v>5125</v>
      </c>
      <c r="M31" s="284">
        <f t="shared" si="10"/>
        <v>7125</v>
      </c>
    </row>
    <row r="34" spans="3:13">
      <c r="C34" s="235" t="s">
        <v>209</v>
      </c>
      <c r="D34" s="284">
        <v>8000</v>
      </c>
      <c r="E34" s="284">
        <v>0</v>
      </c>
      <c r="F34" s="284">
        <v>0</v>
      </c>
      <c r="G34" s="284">
        <f>$D$34</f>
        <v>8000</v>
      </c>
      <c r="H34" s="284">
        <v>0</v>
      </c>
      <c r="I34" s="284">
        <f>$D$34</f>
        <v>8000</v>
      </c>
      <c r="J34" s="284">
        <v>0</v>
      </c>
      <c r="K34" s="284">
        <f>$D$34</f>
        <v>8000</v>
      </c>
      <c r="L34" s="284">
        <v>0</v>
      </c>
      <c r="M34" s="28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M21"/>
  <sheetViews>
    <sheetView workbookViewId="0">
      <selection activeCell="D6" sqref="D6"/>
    </sheetView>
  </sheetViews>
  <sheetFormatPr defaultRowHeight="15"/>
  <cols>
    <col min="2" max="2" width="29.42578125" bestFit="1" customWidth="1"/>
    <col min="3" max="12" width="12" customWidth="1"/>
  </cols>
  <sheetData>
    <row r="2" spans="2:13">
      <c r="B2" s="289" t="s">
        <v>361</v>
      </c>
      <c r="C2" s="289">
        <v>4</v>
      </c>
      <c r="D2" s="395" t="s">
        <v>363</v>
      </c>
      <c r="E2" s="395"/>
      <c r="F2" s="395"/>
      <c r="G2" s="395"/>
      <c r="H2" s="395"/>
      <c r="I2" s="395"/>
    </row>
    <row r="3" spans="2:13">
      <c r="B3" s="289" t="s">
        <v>362</v>
      </c>
      <c r="C3" s="289">
        <v>2</v>
      </c>
      <c r="D3" s="395" t="s">
        <v>364</v>
      </c>
      <c r="E3" s="395"/>
      <c r="F3" s="395"/>
      <c r="G3" s="395"/>
      <c r="H3" s="395"/>
      <c r="I3" s="395"/>
    </row>
    <row r="5" spans="2:13" ht="15.75" thickBot="1"/>
    <row r="6" spans="2:13" ht="30.75" thickBot="1">
      <c r="B6" s="262" t="s">
        <v>178</v>
      </c>
      <c r="C6" s="257" t="str">
        <f>Dim!C23</f>
        <v>Mumbai</v>
      </c>
      <c r="D6" s="257" t="str">
        <f>Dim!D23</f>
        <v>Nagpur DR @MMB</v>
      </c>
      <c r="E6" s="257" t="str">
        <f>Dim!E23</f>
        <v>Ahmedabad</v>
      </c>
      <c r="F6" s="257" t="str">
        <f>Dim!F23</f>
        <v>Bangalore</v>
      </c>
      <c r="G6" s="257" t="str">
        <f>Dim!G23</f>
        <v>Hyderabad</v>
      </c>
      <c r="H6" s="257" t="str">
        <f>Dim!H23</f>
        <v>Delhi</v>
      </c>
      <c r="I6" s="257" t="str">
        <f>Dim!I23</f>
        <v>Lucknow</v>
      </c>
      <c r="J6" s="257" t="str">
        <f>Dim!J23</f>
        <v>Kolkata</v>
      </c>
      <c r="K6" s="257" t="str">
        <f>Dim!K23</f>
        <v>Nagpur</v>
      </c>
      <c r="L6" s="282" t="str">
        <f>Dim!L23</f>
        <v>DR for 1 site @Nagpur</v>
      </c>
    </row>
    <row r="7" spans="2:13">
      <c r="B7" s="269" t="s">
        <v>326</v>
      </c>
      <c r="C7" s="258">
        <f>Dim!C24*$C$2</f>
        <v>8</v>
      </c>
      <c r="D7" s="258">
        <f>Dim!D24*$C$2</f>
        <v>8</v>
      </c>
      <c r="E7" s="258">
        <f>Dim!E24*$C$2</f>
        <v>8</v>
      </c>
      <c r="F7" s="258">
        <f>Dim!F24*$C$2</f>
        <v>8</v>
      </c>
      <c r="G7" s="258">
        <f>Dim!G24*$C$2</f>
        <v>8</v>
      </c>
      <c r="H7" s="258">
        <f>Dim!H24*$C$2</f>
        <v>8</v>
      </c>
      <c r="I7" s="258">
        <f>Dim!I24*$C$2</f>
        <v>8</v>
      </c>
      <c r="J7" s="258">
        <f>Dim!J24*$C$2</f>
        <v>16</v>
      </c>
      <c r="K7" s="258">
        <f>Dim!K24*$C$2</f>
        <v>8</v>
      </c>
      <c r="L7" s="290">
        <f>Dim!L24*$C$2</f>
        <v>16</v>
      </c>
    </row>
    <row r="8" spans="2:13">
      <c r="B8" s="270" t="s">
        <v>327</v>
      </c>
      <c r="C8" s="259">
        <f>Dim!C25*$C$3</f>
        <v>4</v>
      </c>
      <c r="D8" s="259">
        <f>Dim!D25*$C$3</f>
        <v>6</v>
      </c>
      <c r="E8" s="259">
        <f>Dim!E25*$C$3</f>
        <v>6</v>
      </c>
      <c r="F8" s="259">
        <f>Dim!F25*$C$3</f>
        <v>6</v>
      </c>
      <c r="G8" s="259">
        <f>Dim!G25*$C$3</f>
        <v>6</v>
      </c>
      <c r="H8" s="259">
        <f>Dim!H25*$C$3</f>
        <v>6</v>
      </c>
      <c r="I8" s="259">
        <f>Dim!I25*$C$3</f>
        <v>6</v>
      </c>
      <c r="J8" s="259">
        <f>Dim!J25*$C$3</f>
        <v>8</v>
      </c>
      <c r="K8" s="259">
        <f>Dim!K25*$C$3</f>
        <v>6</v>
      </c>
      <c r="L8" s="291">
        <f>Dim!L25*$C$3</f>
        <v>8</v>
      </c>
    </row>
    <row r="9" spans="2:13">
      <c r="B9" s="270" t="s">
        <v>328</v>
      </c>
      <c r="C9" s="258">
        <f>Dim!C26*$C$3</f>
        <v>4</v>
      </c>
      <c r="D9" s="258">
        <f>Dim!D26*$C$3</f>
        <v>8</v>
      </c>
      <c r="E9" s="258">
        <f>Dim!E26*$C$3</f>
        <v>8</v>
      </c>
      <c r="F9" s="258">
        <f>Dim!F26*$C$3</f>
        <v>8</v>
      </c>
      <c r="G9" s="258">
        <f>Dim!G26*$C$3</f>
        <v>8</v>
      </c>
      <c r="H9" s="258">
        <f>Dim!H26*$C$3</f>
        <v>8</v>
      </c>
      <c r="I9" s="258">
        <f>Dim!I26*$C$3</f>
        <v>8</v>
      </c>
      <c r="J9" s="258">
        <f>Dim!J26*$C$3</f>
        <v>8</v>
      </c>
      <c r="K9" s="258">
        <f>Dim!K26*$C$3</f>
        <v>8</v>
      </c>
      <c r="L9" s="290">
        <f>Dim!L26*$C$3</f>
        <v>8</v>
      </c>
    </row>
    <row r="10" spans="2:13">
      <c r="B10" s="270" t="s">
        <v>329</v>
      </c>
      <c r="C10" s="259">
        <f>Dim!C27*$C$3</f>
        <v>6</v>
      </c>
      <c r="D10" s="259">
        <f>Dim!D27*$C$3</f>
        <v>14</v>
      </c>
      <c r="E10" s="259">
        <f>Dim!E27*$C$3</f>
        <v>12</v>
      </c>
      <c r="F10" s="259">
        <f>Dim!F27*$C$3</f>
        <v>10</v>
      </c>
      <c r="G10" s="259">
        <f>Dim!G27*$C$3</f>
        <v>14</v>
      </c>
      <c r="H10" s="259">
        <f>Dim!H27*$C$3</f>
        <v>12</v>
      </c>
      <c r="I10" s="259">
        <f>Dim!I27*$C$3</f>
        <v>14</v>
      </c>
      <c r="J10" s="259">
        <f>Dim!J27*$C$3</f>
        <v>18</v>
      </c>
      <c r="K10" s="259">
        <f>Dim!K27*$C$3</f>
        <v>14</v>
      </c>
      <c r="L10" s="291">
        <f>Dim!L27*$C$3</f>
        <v>18</v>
      </c>
    </row>
    <row r="11" spans="2:13">
      <c r="B11" s="270" t="s">
        <v>330</v>
      </c>
      <c r="C11" s="258">
        <f>Dim!C28*$C$2</f>
        <v>8</v>
      </c>
      <c r="D11" s="258">
        <f>Dim!D28*$C$2</f>
        <v>0</v>
      </c>
      <c r="E11" s="258">
        <f>Dim!E28*$C$2</f>
        <v>0</v>
      </c>
      <c r="F11" s="258">
        <f>Dim!F28*$C$2</f>
        <v>8</v>
      </c>
      <c r="G11" s="258">
        <f>Dim!G28*$C$2</f>
        <v>0</v>
      </c>
      <c r="H11" s="258">
        <f>Dim!H28*$C$2</f>
        <v>8</v>
      </c>
      <c r="I11" s="258">
        <f>Dim!I28*$C$2</f>
        <v>0</v>
      </c>
      <c r="J11" s="258">
        <f>Dim!J28*$C$2</f>
        <v>8</v>
      </c>
      <c r="K11" s="258">
        <f>Dim!K28*$C$2</f>
        <v>0</v>
      </c>
      <c r="L11" s="290">
        <f>Dim!L28*$C$2</f>
        <v>0</v>
      </c>
    </row>
    <row r="12" spans="2:13">
      <c r="B12" s="270" t="s">
        <v>331</v>
      </c>
      <c r="C12" s="259">
        <f>Dim!C29*$C$3</f>
        <v>8</v>
      </c>
      <c r="D12" s="259">
        <f>Dim!D29*$C$3</f>
        <v>0</v>
      </c>
      <c r="E12" s="259">
        <f>Dim!E29*$C$3</f>
        <v>0</v>
      </c>
      <c r="F12" s="259">
        <f>Dim!F29*$C$3</f>
        <v>8</v>
      </c>
      <c r="G12" s="259">
        <f>Dim!G29*$C$3</f>
        <v>0</v>
      </c>
      <c r="H12" s="259">
        <f>Dim!H29*$C$3</f>
        <v>8</v>
      </c>
      <c r="I12" s="259">
        <f>Dim!I29*$C$3</f>
        <v>0</v>
      </c>
      <c r="J12" s="259">
        <f>Dim!J29*$C$3</f>
        <v>8</v>
      </c>
      <c r="K12" s="259">
        <f>Dim!K29*$C$3</f>
        <v>0</v>
      </c>
      <c r="L12" s="291">
        <f>Dim!L29*$C$3</f>
        <v>0</v>
      </c>
    </row>
    <row r="13" spans="2:13">
      <c r="B13" s="270" t="s">
        <v>332</v>
      </c>
      <c r="C13" s="258">
        <f>Dim!C30*$C$3</f>
        <v>8</v>
      </c>
      <c r="D13" s="258">
        <f>Dim!D30*$C$3</f>
        <v>0</v>
      </c>
      <c r="E13" s="258">
        <f>Dim!E30*$C$3</f>
        <v>0</v>
      </c>
      <c r="F13" s="258">
        <f>Dim!F30*$C$3</f>
        <v>8</v>
      </c>
      <c r="G13" s="258">
        <f>Dim!G30*$C$3</f>
        <v>0</v>
      </c>
      <c r="H13" s="258">
        <f>Dim!H30*$C$3</f>
        <v>8</v>
      </c>
      <c r="I13" s="258">
        <f>Dim!I30*$C$3</f>
        <v>0</v>
      </c>
      <c r="J13" s="258">
        <f>Dim!J30*$C$3</f>
        <v>8</v>
      </c>
      <c r="K13" s="258">
        <f>Dim!K30*$C$3</f>
        <v>0</v>
      </c>
      <c r="L13" s="290">
        <f>Dim!L30*$C$3</f>
        <v>0</v>
      </c>
    </row>
    <row r="14" spans="2:13">
      <c r="B14" s="270" t="s">
        <v>314</v>
      </c>
      <c r="C14" s="259">
        <f>Dim!C31*$C$3</f>
        <v>4</v>
      </c>
      <c r="D14" s="259">
        <f>Dim!D31*$C$3</f>
        <v>0</v>
      </c>
      <c r="E14" s="259">
        <f>Dim!E31*$C$3</f>
        <v>0</v>
      </c>
      <c r="F14" s="259">
        <f>Dim!F31*$C$3</f>
        <v>4</v>
      </c>
      <c r="G14" s="259">
        <f>Dim!G31*$C$3</f>
        <v>0</v>
      </c>
      <c r="H14" s="259">
        <f>Dim!H31*$C$3</f>
        <v>4</v>
      </c>
      <c r="I14" s="259">
        <f>Dim!I31*$C$3</f>
        <v>0</v>
      </c>
      <c r="J14" s="259">
        <f>Dim!J31*$C$3</f>
        <v>4</v>
      </c>
      <c r="K14" s="259">
        <f>Dim!K31*$C$3</f>
        <v>0</v>
      </c>
      <c r="L14" s="291">
        <f>Dim!L31*$C$3</f>
        <v>0</v>
      </c>
    </row>
    <row r="15" spans="2:13" ht="30">
      <c r="B15" s="270" t="s">
        <v>317</v>
      </c>
      <c r="C15" s="258">
        <f>Dim!C39*$C$3</f>
        <v>4</v>
      </c>
      <c r="D15" s="258">
        <f>Dim!D39*$C$3</f>
        <v>4</v>
      </c>
      <c r="E15" s="258">
        <f>Dim!E39*$C$3</f>
        <v>4</v>
      </c>
      <c r="F15" s="258">
        <f>Dim!F39*$C$3</f>
        <v>4</v>
      </c>
      <c r="G15" s="258">
        <f>Dim!G39*$C$3</f>
        <v>4</v>
      </c>
      <c r="H15" s="258">
        <f>Dim!H39*$C$3</f>
        <v>4</v>
      </c>
      <c r="I15" s="258">
        <f>Dim!I39*$C$3</f>
        <v>4</v>
      </c>
      <c r="J15" s="258">
        <f>Dim!J39*$C$3</f>
        <v>4</v>
      </c>
      <c r="K15" s="258">
        <f>Dim!K39*$C$3</f>
        <v>4</v>
      </c>
      <c r="L15" s="290">
        <f>Dim!L39*$C$3</f>
        <v>4</v>
      </c>
      <c r="M15" s="22"/>
    </row>
    <row r="16" spans="2:13" ht="30">
      <c r="B16" s="270" t="s">
        <v>316</v>
      </c>
      <c r="C16" s="259">
        <f>Dim!C40*$C$3</f>
        <v>4</v>
      </c>
      <c r="D16" s="259">
        <f>Dim!D40*$C$3</f>
        <v>4</v>
      </c>
      <c r="E16" s="259">
        <f>Dim!E40*$C$3</f>
        <v>4</v>
      </c>
      <c r="F16" s="259">
        <f>Dim!F40*$C$3</f>
        <v>4</v>
      </c>
      <c r="G16" s="259">
        <f>Dim!G40*$C$3</f>
        <v>4</v>
      </c>
      <c r="H16" s="259">
        <f>Dim!H40*$C$3</f>
        <v>4</v>
      </c>
      <c r="I16" s="259">
        <f>Dim!I40*$C$3</f>
        <v>4</v>
      </c>
      <c r="J16" s="259">
        <f>Dim!J40*$C$3</f>
        <v>4</v>
      </c>
      <c r="K16" s="259">
        <f>Dim!K40*$C$3</f>
        <v>4</v>
      </c>
      <c r="L16" s="291">
        <f>Dim!L40*$C$3</f>
        <v>4</v>
      </c>
      <c r="M16" s="22"/>
    </row>
    <row r="17" spans="2:13" ht="30">
      <c r="B17" s="270" t="s">
        <v>319</v>
      </c>
      <c r="C17" s="258">
        <f>Dim!C41*$C$3</f>
        <v>4</v>
      </c>
      <c r="D17" s="258">
        <f>Dim!D41*$C$3</f>
        <v>0</v>
      </c>
      <c r="E17" s="258">
        <f>Dim!E41*$C$3</f>
        <v>0</v>
      </c>
      <c r="F17" s="258">
        <f>Dim!F41*$C$3</f>
        <v>0</v>
      </c>
      <c r="G17" s="258">
        <f>Dim!G41*$C$3</f>
        <v>0</v>
      </c>
      <c r="H17" s="258">
        <f>Dim!H41*$C$3</f>
        <v>0</v>
      </c>
      <c r="I17" s="258">
        <f>Dim!I41*$C$3</f>
        <v>0</v>
      </c>
      <c r="J17" s="258">
        <f>Dim!J41*$C$3</f>
        <v>0</v>
      </c>
      <c r="K17" s="258">
        <f>Dim!K41*$C$3</f>
        <v>0</v>
      </c>
      <c r="L17" s="290">
        <f>Dim!L41*$C$3</f>
        <v>4</v>
      </c>
      <c r="M17" s="22"/>
    </row>
    <row r="18" spans="2:13" ht="30">
      <c r="B18" s="270" t="s">
        <v>335</v>
      </c>
      <c r="C18" s="259">
        <f>Dim!C42*$C$3</f>
        <v>4</v>
      </c>
      <c r="D18" s="259">
        <f>Dim!D42*$C$3</f>
        <v>0</v>
      </c>
      <c r="E18" s="259">
        <f>Dim!E42*$C$3</f>
        <v>0</v>
      </c>
      <c r="F18" s="259">
        <f>Dim!F42*$C$3</f>
        <v>4</v>
      </c>
      <c r="G18" s="259">
        <f>Dim!G42*$C$3</f>
        <v>0</v>
      </c>
      <c r="H18" s="259">
        <f>Dim!H42*$C$3</f>
        <v>4</v>
      </c>
      <c r="I18" s="259">
        <f>Dim!I42*$C$3</f>
        <v>0</v>
      </c>
      <c r="J18" s="259">
        <f>Dim!J42*$C$3</f>
        <v>4</v>
      </c>
      <c r="K18" s="259">
        <f>Dim!K42*$C$3</f>
        <v>0</v>
      </c>
      <c r="L18" s="291">
        <f>Dim!L42*$C$3</f>
        <v>0</v>
      </c>
      <c r="M18" s="22"/>
    </row>
    <row r="19" spans="2:13" ht="30">
      <c r="B19" s="270" t="s">
        <v>336</v>
      </c>
      <c r="C19" s="258">
        <f>Dim!C43*$C$3</f>
        <v>4</v>
      </c>
      <c r="D19" s="258">
        <f>Dim!D43*$C$3</f>
        <v>0</v>
      </c>
      <c r="E19" s="258">
        <f>Dim!E43*$C$3</f>
        <v>0</v>
      </c>
      <c r="F19" s="258">
        <f>Dim!F43*$C$3</f>
        <v>4</v>
      </c>
      <c r="G19" s="258">
        <f>Dim!G43*$C$3</f>
        <v>0</v>
      </c>
      <c r="H19" s="258">
        <f>Dim!H43*$C$3</f>
        <v>4</v>
      </c>
      <c r="I19" s="258">
        <f>Dim!I43*$C$3</f>
        <v>0</v>
      </c>
      <c r="J19" s="258">
        <f>Dim!J43*$C$3</f>
        <v>4</v>
      </c>
      <c r="K19" s="258">
        <f>Dim!K43*$C$3</f>
        <v>0</v>
      </c>
      <c r="L19" s="290">
        <f>Dim!L43*$C$3</f>
        <v>0</v>
      </c>
      <c r="M19" s="22"/>
    </row>
    <row r="20" spans="2:13" ht="30">
      <c r="B20" s="270" t="s">
        <v>318</v>
      </c>
      <c r="C20" s="259">
        <f>Dim!C44*$C$3</f>
        <v>4</v>
      </c>
      <c r="D20" s="190">
        <f>Dim!D44*$C$3</f>
        <v>4</v>
      </c>
      <c r="E20" s="190">
        <f>Dim!E44*$C$3</f>
        <v>4</v>
      </c>
      <c r="F20" s="190">
        <f>Dim!F44*$C$3</f>
        <v>4</v>
      </c>
      <c r="G20" s="190">
        <f>Dim!G44*$C$3</f>
        <v>4</v>
      </c>
      <c r="H20" s="190">
        <f>Dim!H44*$C$3</f>
        <v>4</v>
      </c>
      <c r="I20" s="190">
        <f>Dim!I44*$C$3</f>
        <v>4</v>
      </c>
      <c r="J20" s="190">
        <f>Dim!J44*$C$3</f>
        <v>4</v>
      </c>
      <c r="K20" s="190">
        <f>Dim!K44*$C$3</f>
        <v>4</v>
      </c>
      <c r="L20" s="253">
        <f>Dim!L44*$C$3</f>
        <v>4</v>
      </c>
      <c r="M20" s="22"/>
    </row>
    <row r="21" spans="2:13" ht="15.75" thickBot="1">
      <c r="B21" s="295" t="s">
        <v>189</v>
      </c>
      <c r="C21" s="296">
        <f>1*$C$3</f>
        <v>2</v>
      </c>
      <c r="D21" s="296">
        <f t="shared" ref="D21:L21" si="0">1*$C$3</f>
        <v>2</v>
      </c>
      <c r="E21" s="296">
        <f t="shared" si="0"/>
        <v>2</v>
      </c>
      <c r="F21" s="296">
        <f t="shared" si="0"/>
        <v>2</v>
      </c>
      <c r="G21" s="296">
        <f t="shared" si="0"/>
        <v>2</v>
      </c>
      <c r="H21" s="296">
        <f t="shared" si="0"/>
        <v>2</v>
      </c>
      <c r="I21" s="296">
        <f t="shared" si="0"/>
        <v>2</v>
      </c>
      <c r="J21" s="296">
        <f t="shared" si="0"/>
        <v>2</v>
      </c>
      <c r="K21" s="296">
        <f t="shared" si="0"/>
        <v>2</v>
      </c>
      <c r="L21" s="296">
        <f t="shared" si="0"/>
        <v>2</v>
      </c>
      <c r="M21" s="22"/>
    </row>
  </sheetData>
  <mergeCells count="2">
    <mergeCell ref="D2:I2"/>
    <mergeCell ref="D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3:O31"/>
  <sheetViews>
    <sheetView workbookViewId="0">
      <selection activeCell="O6" sqref="O6"/>
    </sheetView>
  </sheetViews>
  <sheetFormatPr defaultRowHeight="15"/>
  <cols>
    <col min="2" max="2" width="16.140625" bestFit="1" customWidth="1"/>
    <col min="3" max="3" width="8.42578125" bestFit="1" customWidth="1"/>
    <col min="4" max="4" width="17.5703125" bestFit="1" customWidth="1"/>
    <col min="5" max="5" width="11.85546875" bestFit="1" customWidth="1"/>
    <col min="6" max="6" width="10" bestFit="1" customWidth="1"/>
    <col min="7" max="7" width="10.7109375" bestFit="1" customWidth="1"/>
    <col min="8" max="8" width="6.5703125" bestFit="1" customWidth="1"/>
    <col min="9" max="9" width="8.85546875" bestFit="1" customWidth="1"/>
    <col min="10" max="10" width="7.7109375" bestFit="1" customWidth="1"/>
    <col min="11" max="11" width="7.5703125" bestFit="1" customWidth="1"/>
    <col min="12" max="12" width="20.7109375" bestFit="1" customWidth="1"/>
  </cols>
  <sheetData>
    <row r="3" spans="2:15">
      <c r="C3" s="396" t="s">
        <v>378</v>
      </c>
      <c r="D3" s="396"/>
      <c r="E3" s="396"/>
      <c r="F3" s="396"/>
      <c r="G3" s="396"/>
      <c r="H3" s="396"/>
      <c r="I3" s="396"/>
      <c r="J3" s="396"/>
      <c r="K3" s="396"/>
      <c r="L3" s="396"/>
    </row>
    <row r="4" spans="2:15">
      <c r="C4" t="str">
        <f>Dim!C12</f>
        <v>Mumbai</v>
      </c>
      <c r="D4" t="str">
        <f>Dim!D12</f>
        <v>Nagpur DR @MMB</v>
      </c>
      <c r="E4" t="str">
        <f>Dim!E12</f>
        <v>Ahmedabad</v>
      </c>
      <c r="F4" t="str">
        <f>Dim!F12</f>
        <v>Bangalore</v>
      </c>
      <c r="G4" t="str">
        <f>Dim!G12</f>
        <v>Hyderabad</v>
      </c>
      <c r="H4" t="str">
        <f>Dim!H12</f>
        <v>Delhi</v>
      </c>
      <c r="I4" t="str">
        <f>Dim!I12</f>
        <v>Lucknow</v>
      </c>
      <c r="J4" t="str">
        <f>Dim!J12</f>
        <v>Kolkata</v>
      </c>
      <c r="K4" t="str">
        <f>Dim!K12</f>
        <v>Nagpur</v>
      </c>
      <c r="L4" t="str">
        <f>Dim!L12</f>
        <v>DR for 1 site @Nagpur</v>
      </c>
    </row>
    <row r="5" spans="2:15">
      <c r="B5" s="85" t="s">
        <v>343</v>
      </c>
      <c r="C5" s="192">
        <f>(('Total Storage'!B3*5%)+('Total Storage'!B3*5%)*20%)/1024</f>
        <v>0.42931707951170395</v>
      </c>
      <c r="D5" s="192">
        <f>(('Total Storage'!C3*5%)+('Total Storage'!C3*5%)*20%)/1024</f>
        <v>1.6331071078875101</v>
      </c>
      <c r="E5" s="192">
        <f>(('Total Storage'!D3*5%)+('Total Storage'!D3*5%)*20%)/1024</f>
        <v>1.400115489492193</v>
      </c>
      <c r="F5" s="192">
        <f>(('Total Storage'!E3*5%)+('Total Storage'!E3*5%)*20%)/1024</f>
        <v>1.1282919346976559</v>
      </c>
      <c r="G5" s="192">
        <f>(('Total Storage'!F3*5%)+('Total Storage'!F3*5%)*20%)/1024</f>
        <v>1.8272667898836081</v>
      </c>
      <c r="H5" s="192">
        <f>(('Total Storage'!G3*5%)+('Total Storage'!G3*5%)*20%)/1024</f>
        <v>1.4389474258914123</v>
      </c>
      <c r="I5" s="192">
        <f>(('Total Storage'!H3*5%)+('Total Storage'!H3*5%)*20%)/1024</f>
        <v>1.6331071078875101</v>
      </c>
      <c r="J5" s="192">
        <f>(('Total Storage'!I3*5%)+('Total Storage'!I3*5%)*20%)/1024</f>
        <v>2.2544180902750233</v>
      </c>
      <c r="K5" s="192">
        <f>(('Total Storage'!J3*5%)+('Total Storage'!J3*5%)*20%)/1024</f>
        <v>1.6331071078875101</v>
      </c>
      <c r="L5" s="192">
        <f>(('Total Storage'!K3*5%)+('Total Storage'!K3*5%)*20%)/1024</f>
        <v>2.2544180902750233</v>
      </c>
    </row>
    <row r="6" spans="2:15">
      <c r="B6" s="85" t="s">
        <v>344</v>
      </c>
      <c r="C6" s="192">
        <f>(('Total Storage'!B4*5%)+(('Total Storage'!B4*5%)*20%))/1024</f>
        <v>0.81780000000000008</v>
      </c>
      <c r="D6" s="192">
        <f>(('Total Storage'!C4*5%)+(('Total Storage'!C4*5%)*20%))/1024</f>
        <v>0</v>
      </c>
      <c r="E6" s="192">
        <f>(('Total Storage'!D4*5%)+(('Total Storage'!D4*5%)*20%))/1024</f>
        <v>0</v>
      </c>
      <c r="F6" s="192">
        <f>(('Total Storage'!E4*5%)+(('Total Storage'!E4*5%)*20%))/1024</f>
        <v>0.81780000000000008</v>
      </c>
      <c r="G6" s="192">
        <f>(('Total Storage'!F4*5%)+(('Total Storage'!F4*5%)*20%))/1024</f>
        <v>0</v>
      </c>
      <c r="H6" s="192">
        <f>(('Total Storage'!G4*5%)+(('Total Storage'!G4*5%)*20%))/1024</f>
        <v>0.81780000000000008</v>
      </c>
      <c r="I6" s="192">
        <f>(('Total Storage'!H4*5%)+(('Total Storage'!H4*5%)*20%))/1024</f>
        <v>0</v>
      </c>
      <c r="J6" s="192">
        <f>(('Total Storage'!I4*5%)+(('Total Storage'!I4*5%)*20%))/1024</f>
        <v>0.81780000000000008</v>
      </c>
      <c r="K6" s="192">
        <f>(('Total Storage'!J4*5%)+(('Total Storage'!J4*5%)*20%))/1024</f>
        <v>0</v>
      </c>
      <c r="L6" s="192">
        <f>(('Total Storage'!K4*5%)+(('Total Storage'!K4*5%)*20%))/1024</f>
        <v>0</v>
      </c>
      <c r="O6" s="192">
        <f>C6+C15+C24</f>
        <v>16.356000000000002</v>
      </c>
    </row>
    <row r="7" spans="2:15">
      <c r="B7" s="85" t="s">
        <v>206</v>
      </c>
      <c r="C7" s="192">
        <f>(('Total Storage'!B5*11%)+('Total Storage'!B5*11%)*20%)/1024</f>
        <v>0.90942023321986198</v>
      </c>
      <c r="D7" s="192">
        <f>(('Total Storage'!C5*11%)+('Total Storage'!C5*11%)*20%)/1024</f>
        <v>0.90942023321986198</v>
      </c>
      <c r="E7" s="192">
        <f>(('Total Storage'!D5*11%)+('Total Storage'!D5*11%)*20%)/1024</f>
        <v>0.90942023321986198</v>
      </c>
      <c r="F7" s="192">
        <f>(('Total Storage'!E5*11%)+('Total Storage'!E5*11%)*20%)/1024</f>
        <v>0.90942023321986198</v>
      </c>
      <c r="G7" s="192">
        <f>(('Total Storage'!F5*11%)+('Total Storage'!F5*11%)*20%)/1024</f>
        <v>0.90942023321986198</v>
      </c>
      <c r="H7" s="192">
        <f>(('Total Storage'!G5*11%)+('Total Storage'!G5*11%)*20%)/1024</f>
        <v>0.90942023321986198</v>
      </c>
      <c r="I7" s="192">
        <f>(('Total Storage'!H5*11%)+('Total Storage'!H5*11%)*20%)/1024</f>
        <v>0.90942023321986198</v>
      </c>
      <c r="J7" s="192">
        <f>(('Total Storage'!I5*11%)+('Total Storage'!I5*11%)*20%)/1024</f>
        <v>0.90942023321986198</v>
      </c>
      <c r="K7" s="192">
        <f>(('Total Storage'!J5*11%)+('Total Storage'!J5*11%)*20%)/1024</f>
        <v>0.90942023321986198</v>
      </c>
      <c r="L7" s="192">
        <f>(('Total Storage'!K5*11%)+('Total Storage'!K5*11%)*20%)/1024</f>
        <v>0.90942023321986198</v>
      </c>
    </row>
    <row r="8" spans="2:15">
      <c r="B8" s="85" t="s">
        <v>209</v>
      </c>
      <c r="C8" s="192">
        <f>2+(2*20%)</f>
        <v>2.4</v>
      </c>
      <c r="D8" s="192">
        <v>0</v>
      </c>
      <c r="E8" s="192">
        <v>0</v>
      </c>
      <c r="F8" s="192">
        <f>C8</f>
        <v>2.4</v>
      </c>
      <c r="G8" s="192">
        <v>0</v>
      </c>
      <c r="H8" s="192">
        <f>C8</f>
        <v>2.4</v>
      </c>
      <c r="I8" s="192">
        <v>0</v>
      </c>
      <c r="J8" s="192">
        <f>C8</f>
        <v>2.4</v>
      </c>
      <c r="K8" s="192">
        <v>0</v>
      </c>
      <c r="L8" s="192">
        <v>0</v>
      </c>
    </row>
    <row r="9" spans="2:15">
      <c r="B9" s="85" t="s">
        <v>266</v>
      </c>
      <c r="C9" s="192">
        <v>0</v>
      </c>
      <c r="D9" s="192">
        <v>0</v>
      </c>
      <c r="E9" s="192">
        <v>0</v>
      </c>
      <c r="F9" s="192">
        <v>0</v>
      </c>
      <c r="G9" s="192">
        <v>0</v>
      </c>
      <c r="H9" s="192">
        <v>0</v>
      </c>
      <c r="I9" s="192">
        <v>0</v>
      </c>
      <c r="J9" s="192">
        <v>0</v>
      </c>
      <c r="K9" s="192">
        <v>0</v>
      </c>
      <c r="L9" s="192">
        <v>0</v>
      </c>
    </row>
    <row r="12" spans="2:15">
      <c r="C12" s="396" t="s">
        <v>379</v>
      </c>
      <c r="D12" s="396"/>
      <c r="E12" s="396"/>
      <c r="F12" s="396"/>
      <c r="G12" s="396"/>
      <c r="H12" s="396"/>
      <c r="I12" s="396"/>
      <c r="J12" s="396"/>
      <c r="K12" s="396"/>
      <c r="L12" s="396"/>
    </row>
    <row r="13" spans="2:15">
      <c r="C13" t="str">
        <f>Dim!C12</f>
        <v>Mumbai</v>
      </c>
      <c r="D13" t="str">
        <f>Dim!D12</f>
        <v>Nagpur DR @MMB</v>
      </c>
      <c r="E13" t="str">
        <f>Dim!E12</f>
        <v>Ahmedabad</v>
      </c>
      <c r="F13" t="str">
        <f>Dim!F12</f>
        <v>Bangalore</v>
      </c>
      <c r="G13" t="str">
        <f>Dim!G12</f>
        <v>Hyderabad</v>
      </c>
      <c r="H13" t="str">
        <f>Dim!H12</f>
        <v>Delhi</v>
      </c>
      <c r="I13" t="str">
        <f>Dim!I12</f>
        <v>Lucknow</v>
      </c>
      <c r="J13" t="str">
        <f>Dim!J12</f>
        <v>Kolkata</v>
      </c>
      <c r="K13" t="str">
        <f>Dim!K12</f>
        <v>Nagpur</v>
      </c>
      <c r="L13" t="str">
        <f>Dim!L12</f>
        <v>DR for 1 site @Nagpur</v>
      </c>
    </row>
    <row r="14" spans="2:15">
      <c r="B14" s="85" t="s">
        <v>343</v>
      </c>
      <c r="C14" s="192">
        <f>(('Total Storage'!B3*25%)+('Total Storage'!B3*25%)*20%)/1024</f>
        <v>2.1465853975585198</v>
      </c>
      <c r="D14" s="192">
        <f>(('Total Storage'!C3*25%)+('Total Storage'!C3*25%)*20%)/1024</f>
        <v>8.1655355394375508</v>
      </c>
      <c r="E14" s="192">
        <f>(('Total Storage'!D3*25%)+('Total Storage'!D3*25%)*20%)/1024</f>
        <v>7.000577447460965</v>
      </c>
      <c r="F14" s="192">
        <f>(('Total Storage'!E3*25%)+('Total Storage'!E3*25%)*20%)/1024</f>
        <v>5.6414596734882796</v>
      </c>
      <c r="G14" s="192">
        <f>(('Total Storage'!F3*25%)+('Total Storage'!F3*25%)*20%)/1024</f>
        <v>9.1363339494180416</v>
      </c>
      <c r="H14" s="192">
        <f>(('Total Storage'!G3*25%)+('Total Storage'!G3*25%)*20%)/1024</f>
        <v>7.1947371294570619</v>
      </c>
      <c r="I14" s="192">
        <f>(('Total Storage'!H3*25%)+('Total Storage'!H3*25%)*20%)/1024</f>
        <v>8.1655355394375508</v>
      </c>
      <c r="J14" s="192">
        <f>(('Total Storage'!I3*25%)+('Total Storage'!I3*25%)*20%)/1024</f>
        <v>11.272090451375117</v>
      </c>
      <c r="K14" s="192">
        <f>(('Total Storage'!J3*25%)+('Total Storage'!J3*25%)*20%)/1024</f>
        <v>8.1655355394375508</v>
      </c>
      <c r="L14" s="192">
        <f>(('Total Storage'!K3*25%)+('Total Storage'!K3*25%)*20%)/1024</f>
        <v>11.272090451375117</v>
      </c>
    </row>
    <row r="15" spans="2:15">
      <c r="B15" s="85" t="s">
        <v>344</v>
      </c>
      <c r="C15" s="192">
        <f>(('Total Storage'!B4*25%)+('Total Storage'!B4*25%)*20%)/1024</f>
        <v>4.0890000000000004</v>
      </c>
      <c r="D15" s="192">
        <f>(('Total Storage'!C4*25%)+('Total Storage'!C4*25%)*20%)/1024</f>
        <v>0</v>
      </c>
      <c r="E15" s="192">
        <f>(('Total Storage'!D4*25%)+('Total Storage'!D4*25%)*20%)/1024</f>
        <v>0</v>
      </c>
      <c r="F15" s="192">
        <f>(('Total Storage'!E4*25%)+('Total Storage'!E4*25%)*20%)/1024</f>
        <v>4.0890000000000004</v>
      </c>
      <c r="G15" s="192">
        <f>(('Total Storage'!F4*25%)+('Total Storage'!F4*25%)*20%)/1024</f>
        <v>0</v>
      </c>
      <c r="H15" s="192">
        <f>(('Total Storage'!G4*25%)+('Total Storage'!G4*25%)*20%)/1024</f>
        <v>4.0890000000000004</v>
      </c>
      <c r="I15" s="192">
        <f>(('Total Storage'!H4*25%)+('Total Storage'!H4*25%)*20%)/1024</f>
        <v>0</v>
      </c>
      <c r="J15" s="192">
        <f>(('Total Storage'!I4*25%)+('Total Storage'!I4*25%)*20%)/1024</f>
        <v>4.0890000000000004</v>
      </c>
      <c r="K15" s="192">
        <f>(('Total Storage'!J4*25%)+('Total Storage'!J4*25%)*20%)/1024</f>
        <v>0</v>
      </c>
      <c r="L15" s="192">
        <f>(('Total Storage'!K4*25%)+('Total Storage'!K4*25%)*20%)/1024</f>
        <v>0</v>
      </c>
    </row>
    <row r="16" spans="2:15">
      <c r="B16" s="85" t="s">
        <v>206</v>
      </c>
      <c r="C16" s="192">
        <f>(('Total Storage'!B5*50%)+('Total Storage'!B5*50%)*20%)/1024</f>
        <v>4.1337283328175545</v>
      </c>
      <c r="D16" s="192">
        <f>(('Total Storage'!C5*50%)+('Total Storage'!C5*50%)*20%)/1024</f>
        <v>4.1337283328175545</v>
      </c>
      <c r="E16" s="192">
        <f>(('Total Storage'!D5*50%)+('Total Storage'!D5*50%)*20%)/1024</f>
        <v>4.1337283328175545</v>
      </c>
      <c r="F16" s="192">
        <f>(('Total Storage'!E5*50%)+('Total Storage'!E5*50%)*20%)/1024</f>
        <v>4.1337283328175545</v>
      </c>
      <c r="G16" s="192">
        <f>(('Total Storage'!F5*50%)+('Total Storage'!F5*50%)*20%)/1024</f>
        <v>4.1337283328175545</v>
      </c>
      <c r="H16" s="192">
        <f>(('Total Storage'!G5*50%)+('Total Storage'!G5*50%)*20%)/1024</f>
        <v>4.1337283328175545</v>
      </c>
      <c r="I16" s="192">
        <f>(('Total Storage'!H5*50%)+('Total Storage'!H5*50%)*20%)/1024</f>
        <v>4.1337283328175545</v>
      </c>
      <c r="J16" s="192">
        <f>(('Total Storage'!I5*50%)+('Total Storage'!I5*50%)*20%)/1024</f>
        <v>4.1337283328175545</v>
      </c>
      <c r="K16" s="192">
        <f>(('Total Storage'!J5*50%)+('Total Storage'!J5*50%)*20%)/1024</f>
        <v>4.1337283328175545</v>
      </c>
      <c r="L16" s="192">
        <f>(('Total Storage'!K5*50%)+('Total Storage'!K5*50%)*20%)/1024</f>
        <v>4.1337283328175545</v>
      </c>
    </row>
    <row r="17" spans="2:12">
      <c r="B17" s="85" t="s">
        <v>209</v>
      </c>
      <c r="C17" s="192">
        <f>2.5+(2.5*20%)</f>
        <v>3</v>
      </c>
      <c r="D17" s="192">
        <v>0</v>
      </c>
      <c r="E17" s="192">
        <v>0</v>
      </c>
      <c r="F17" s="192">
        <f>C17</f>
        <v>3</v>
      </c>
      <c r="G17" s="192">
        <v>0</v>
      </c>
      <c r="H17" s="192">
        <f>C17</f>
        <v>3</v>
      </c>
      <c r="I17" s="192">
        <v>0</v>
      </c>
      <c r="J17" s="192">
        <f>C17</f>
        <v>3</v>
      </c>
      <c r="K17" s="192">
        <v>0</v>
      </c>
      <c r="L17" s="192">
        <v>0</v>
      </c>
    </row>
    <row r="18" spans="2:12">
      <c r="B18" s="85" t="s">
        <v>266</v>
      </c>
      <c r="C18" s="192">
        <v>0</v>
      </c>
      <c r="D18" s="192">
        <v>0</v>
      </c>
      <c r="E18" s="192">
        <v>0</v>
      </c>
      <c r="F18" s="192">
        <v>0</v>
      </c>
      <c r="G18" s="192">
        <v>0</v>
      </c>
      <c r="H18" s="192">
        <v>0</v>
      </c>
      <c r="I18" s="192">
        <v>0</v>
      </c>
      <c r="J18" s="192">
        <v>0</v>
      </c>
      <c r="K18" s="192">
        <v>0</v>
      </c>
      <c r="L18" s="192">
        <v>0</v>
      </c>
    </row>
    <row r="21" spans="2:12">
      <c r="C21" s="396" t="s">
        <v>380</v>
      </c>
      <c r="D21" s="396"/>
      <c r="E21" s="396"/>
      <c r="F21" s="396"/>
      <c r="G21" s="396"/>
      <c r="H21" s="396"/>
      <c r="I21" s="396"/>
      <c r="J21" s="396"/>
      <c r="K21" s="396"/>
      <c r="L21" s="396"/>
    </row>
    <row r="22" spans="2:12">
      <c r="C22" t="str">
        <f>Dim!C12</f>
        <v>Mumbai</v>
      </c>
      <c r="D22" t="str">
        <f>Dim!D12</f>
        <v>Nagpur DR @MMB</v>
      </c>
      <c r="E22" t="str">
        <f>Dim!E12</f>
        <v>Ahmedabad</v>
      </c>
      <c r="F22" t="str">
        <f>Dim!F12</f>
        <v>Bangalore</v>
      </c>
      <c r="G22" t="str">
        <f>Dim!G12</f>
        <v>Hyderabad</v>
      </c>
      <c r="H22" t="str">
        <f>Dim!H12</f>
        <v>Delhi</v>
      </c>
      <c r="I22" t="str">
        <f>Dim!I12</f>
        <v>Lucknow</v>
      </c>
      <c r="J22" t="str">
        <f>Dim!J12</f>
        <v>Kolkata</v>
      </c>
      <c r="K22" t="str">
        <f>Dim!K12</f>
        <v>Nagpur</v>
      </c>
      <c r="L22" t="str">
        <f>Dim!L12</f>
        <v>DR for 1 site @Nagpur</v>
      </c>
    </row>
    <row r="23" spans="2:12">
      <c r="B23" s="85" t="s">
        <v>343</v>
      </c>
      <c r="C23" s="192">
        <f>((('Total Storage'!B3*70%)+('Total Storage'!B3*70%)*22%)/1024)</f>
        <v>6.1106130983832516</v>
      </c>
      <c r="D23" s="192">
        <f>((('Total Storage'!C3*70%)+('Total Storage'!C3*70%)*30%)/1024)</f>
        <v>24.768791136293903</v>
      </c>
      <c r="E23" s="192">
        <f>((('Total Storage'!D3*70%)+('Total Storage'!D3*70%)*30%)/1024)</f>
        <v>21.235084923964926</v>
      </c>
      <c r="F23" s="192">
        <f>((('Total Storage'!E3*70%)+('Total Storage'!E3*70%)*30%)/1024)</f>
        <v>17.11242767624778</v>
      </c>
      <c r="G23" s="192">
        <f>((('Total Storage'!F3*70%)+('Total Storage'!F3*70%)*30%)/1024)</f>
        <v>27.713546313234723</v>
      </c>
      <c r="H23" s="192">
        <f>((('Total Storage'!G3*70%)+('Total Storage'!G3*70%)*30%)/1024)</f>
        <v>21.824035959353086</v>
      </c>
      <c r="I23" s="192">
        <f>((('Total Storage'!H3*70%)+('Total Storage'!H3*70%)*30%)/1024)</f>
        <v>24.768791136293903</v>
      </c>
      <c r="J23" s="192">
        <f>((('Total Storage'!I3*70%)+('Total Storage'!I3*70%)*30%)/1024)</f>
        <v>34.192007702504519</v>
      </c>
      <c r="K23" s="192">
        <f>((('Total Storage'!J3*70%)+('Total Storage'!J3*70%)*30%)/1024)</f>
        <v>24.768791136293903</v>
      </c>
      <c r="L23" s="192">
        <f>((('Total Storage'!K3*70%)+('Total Storage'!K3*70%)*30%)/1024)</f>
        <v>34.192007702504519</v>
      </c>
    </row>
    <row r="24" spans="2:12">
      <c r="B24" s="85" t="s">
        <v>344</v>
      </c>
      <c r="C24" s="192">
        <f>((('Total Storage'!B4*70%)+('Total Storage'!B4*70%)*20%)/1024)</f>
        <v>11.449200000000001</v>
      </c>
      <c r="D24" s="192">
        <f>((('Total Storage'!C4*70%)+('Total Storage'!C4*70%)*20%)/1024)</f>
        <v>0</v>
      </c>
      <c r="E24" s="192">
        <f>((('Total Storage'!D4*70%)+('Total Storage'!D4*70%)*20%)/1024)</f>
        <v>0</v>
      </c>
      <c r="F24" s="192">
        <f>((('Total Storage'!E4*70%)+('Total Storage'!E4*70%)*20%)/1024)</f>
        <v>11.449200000000001</v>
      </c>
      <c r="G24" s="192">
        <f>((('Total Storage'!F4*70%)+('Total Storage'!F4*70%)*20%)/1024)</f>
        <v>0</v>
      </c>
      <c r="H24" s="192">
        <f>((('Total Storage'!G4*70%)+('Total Storage'!G4*70%)*20%)/1024)</f>
        <v>11.449200000000001</v>
      </c>
      <c r="I24" s="192">
        <f>((('Total Storage'!H4*70%)+('Total Storage'!H4*70%)*20%)/1024)</f>
        <v>0</v>
      </c>
      <c r="J24" s="192">
        <f>((('Total Storage'!I4*70%)+('Total Storage'!I4*70%)*20%)/1024)</f>
        <v>11.449200000000001</v>
      </c>
      <c r="K24" s="192">
        <f>((('Total Storage'!J4*70%)+('Total Storage'!J4*70%)*20%)/1024)</f>
        <v>0</v>
      </c>
      <c r="L24" s="192">
        <f>((('Total Storage'!K4*70%)+('Total Storage'!K4*70%)*20%)/1024)</f>
        <v>0</v>
      </c>
    </row>
    <row r="25" spans="2:12">
      <c r="B25" s="85" t="s">
        <v>206</v>
      </c>
      <c r="C25" s="192">
        <f>((('Total Storage'!B5*50%)+('Total Storage'!B5*50%)*20%)/1024)</f>
        <v>4.1337283328175545</v>
      </c>
      <c r="D25" s="192">
        <f>((('Total Storage'!C5*50%)+('Total Storage'!C5*50%)*20%)/1024)</f>
        <v>4.1337283328175545</v>
      </c>
      <c r="E25" s="192">
        <f>((('Total Storage'!D5*50%)+('Total Storage'!D5*50%)*20%)/1024)</f>
        <v>4.1337283328175545</v>
      </c>
      <c r="F25" s="192">
        <f>((('Total Storage'!E5*50%)+('Total Storage'!E5*50%)*20%)/1024)</f>
        <v>4.1337283328175545</v>
      </c>
      <c r="G25" s="192">
        <f>((('Total Storage'!F5*50%)+('Total Storage'!F5*50%)*20%)/1024)</f>
        <v>4.1337283328175545</v>
      </c>
      <c r="H25" s="192">
        <f>((('Total Storage'!G5*50%)+('Total Storage'!G5*50%)*20%)/1024)</f>
        <v>4.1337283328175545</v>
      </c>
      <c r="I25" s="192">
        <f>((('Total Storage'!H5*50%)+('Total Storage'!H5*50%)*20%)/1024)</f>
        <v>4.1337283328175545</v>
      </c>
      <c r="J25" s="192">
        <f>((('Total Storage'!I5*50%)+('Total Storage'!I5*50%)*20%)/1024)</f>
        <v>4.1337283328175545</v>
      </c>
      <c r="K25" s="192">
        <f>((('Total Storage'!J5*50%)+('Total Storage'!J5*50%)*20%)/1024)</f>
        <v>4.1337283328175545</v>
      </c>
      <c r="L25" s="192">
        <f>((('Total Storage'!K5*50%)+('Total Storage'!K5*50%)*20%)/1024)</f>
        <v>4.1337283328175545</v>
      </c>
    </row>
    <row r="26" spans="2:12">
      <c r="B26" s="85" t="s">
        <v>209</v>
      </c>
      <c r="C26" s="192">
        <f>(C8+C17)-(('Total Storage'!B6+('Total Storage'!B6*20%))/1024)</f>
        <v>0.12000000000000011</v>
      </c>
      <c r="D26" s="192">
        <f>(D8+D17)-(('Total Storage'!C6+('Total Storage'!C6*20%))/1024)</f>
        <v>0</v>
      </c>
      <c r="E26" s="192">
        <f>(E8+E17)-(('Total Storage'!D6+('Total Storage'!D6*20%))/1024)</f>
        <v>0</v>
      </c>
      <c r="F26" s="192">
        <f>(F8+F17)-(('Total Storage'!E6+('Total Storage'!E6*20%))/1024)</f>
        <v>0.12000000000000011</v>
      </c>
      <c r="G26" s="192">
        <f>(G8+G17)-(('Total Storage'!F6+('Total Storage'!F6*20%))/1024)</f>
        <v>0</v>
      </c>
      <c r="H26" s="192">
        <f>(H8+H17)-(('Total Storage'!G6+('Total Storage'!G6*20%))/1024)</f>
        <v>0.12000000000000011</v>
      </c>
      <c r="I26" s="192">
        <f>(I8+I17)-(('Total Storage'!H6+('Total Storage'!H6*20%))/1024)</f>
        <v>0</v>
      </c>
      <c r="J26" s="192">
        <f>(J8+J17)-(('Total Storage'!I6+('Total Storage'!I6*20%))/1024)</f>
        <v>0.12000000000000011</v>
      </c>
      <c r="K26" s="192">
        <f>(K8+K17)-(('Total Storage'!J6+('Total Storage'!J6*20%))/1024)</f>
        <v>0</v>
      </c>
      <c r="L26" s="192">
        <f>(L8+L17)-(('Total Storage'!K6+('Total Storage'!K6*20%))/1024)</f>
        <v>0</v>
      </c>
    </row>
    <row r="27" spans="2:12">
      <c r="B27" s="85" t="s">
        <v>266</v>
      </c>
      <c r="C27" s="192">
        <f>('Total Storage'!B7*20%)/1024</f>
        <v>0.18600348476320505</v>
      </c>
      <c r="D27" s="192">
        <f>('Total Storage'!C7*20%)/1024</f>
        <v>0.62000271491706371</v>
      </c>
      <c r="E27" s="192">
        <f>('Total Storage'!D7*20%)/1024</f>
        <v>0.5580028248950839</v>
      </c>
      <c r="F27" s="192">
        <f>('Total Storage'!E7*20%)/1024</f>
        <v>0.43400304485112429</v>
      </c>
      <c r="G27" s="192">
        <f>('Total Storage'!F7*20%)/1024</f>
        <v>0.68200260493904352</v>
      </c>
      <c r="H27" s="192">
        <f>('Total Storage'!G7*20%)/1024</f>
        <v>0.5580028248950839</v>
      </c>
      <c r="I27" s="192">
        <f>('Total Storage'!H7*20%)/1024</f>
        <v>0.62000271491706371</v>
      </c>
      <c r="J27" s="192">
        <f>('Total Storage'!I7*20%)/1024</f>
        <v>0.86800227500498295</v>
      </c>
      <c r="K27" s="192">
        <f>('Total Storage'!J7*20%)/1024</f>
        <v>0.62000271491706371</v>
      </c>
      <c r="L27" s="192">
        <f>('Total Storage'!K7*20%)/1024</f>
        <v>0.86800227500498295</v>
      </c>
    </row>
    <row r="31" spans="2:12">
      <c r="C31" s="192">
        <f>SUM(C5:C9,C14:C18,C23:C27)</f>
        <v>39.925395959071651</v>
      </c>
      <c r="D31" s="192">
        <f t="shared" ref="D31:L31" si="0">SUM(D5:D9,D14:D18,D23:D27)</f>
        <v>44.364313397391001</v>
      </c>
      <c r="E31" s="192">
        <f t="shared" si="0"/>
        <v>39.370657584668137</v>
      </c>
      <c r="F31" s="192">
        <f t="shared" si="0"/>
        <v>55.369059228139811</v>
      </c>
      <c r="G31" s="192">
        <f t="shared" si="0"/>
        <v>48.536026556330384</v>
      </c>
      <c r="H31" s="192">
        <f t="shared" si="0"/>
        <v>62.068600238451616</v>
      </c>
      <c r="I31" s="192">
        <f t="shared" si="0"/>
        <v>44.364313397391001</v>
      </c>
      <c r="J31" s="192">
        <f t="shared" si="0"/>
        <v>79.639395418014615</v>
      </c>
      <c r="K31" s="192">
        <f t="shared" si="0"/>
        <v>44.364313397391001</v>
      </c>
      <c r="L31" s="192">
        <f t="shared" si="0"/>
        <v>57.763395418014611</v>
      </c>
    </row>
  </sheetData>
  <mergeCells count="3">
    <mergeCell ref="C3:L3"/>
    <mergeCell ref="C21:L21"/>
    <mergeCell ref="C12:L1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3:N27"/>
  <sheetViews>
    <sheetView workbookViewId="0">
      <selection activeCell="D14" sqref="D14"/>
    </sheetView>
  </sheetViews>
  <sheetFormatPr defaultRowHeight="15"/>
  <cols>
    <col min="2" max="2" width="17.42578125" bestFit="1" customWidth="1"/>
    <col min="3" max="3" width="11.42578125" bestFit="1" customWidth="1"/>
    <col min="4" max="13" width="11.7109375" customWidth="1"/>
  </cols>
  <sheetData>
    <row r="3" spans="2:14">
      <c r="D3">
        <f>D7+D10+D14</f>
        <v>66</v>
      </c>
    </row>
    <row r="4" spans="2:14" ht="15.75" thickBot="1">
      <c r="D4" s="398" t="s">
        <v>398</v>
      </c>
      <c r="E4" s="398"/>
      <c r="F4" s="398"/>
      <c r="G4" s="398"/>
      <c r="H4" s="398"/>
      <c r="I4" s="398"/>
      <c r="J4" s="398"/>
      <c r="K4" s="398"/>
      <c r="L4" s="398"/>
      <c r="M4" s="398"/>
    </row>
    <row r="5" spans="2:14" ht="30.75" thickBot="1">
      <c r="D5" s="257" t="s">
        <v>138</v>
      </c>
      <c r="E5" s="257" t="s">
        <v>333</v>
      </c>
      <c r="F5" s="257" t="s">
        <v>139</v>
      </c>
      <c r="G5" s="257" t="s">
        <v>142</v>
      </c>
      <c r="H5" s="257" t="s">
        <v>143</v>
      </c>
      <c r="I5" s="257" t="s">
        <v>145</v>
      </c>
      <c r="J5" s="257" t="s">
        <v>146</v>
      </c>
      <c r="K5" s="257" t="s">
        <v>148</v>
      </c>
      <c r="L5" s="257" t="s">
        <v>140</v>
      </c>
      <c r="M5" s="257" t="s">
        <v>308</v>
      </c>
    </row>
    <row r="6" spans="2:14">
      <c r="B6" t="s">
        <v>392</v>
      </c>
      <c r="C6" t="s">
        <v>390</v>
      </c>
      <c r="D6" s="186">
        <v>26</v>
      </c>
      <c r="E6" s="186">
        <v>22</v>
      </c>
      <c r="F6" s="186">
        <v>22</v>
      </c>
      <c r="G6" s="186">
        <v>34</v>
      </c>
      <c r="H6" s="186">
        <v>24</v>
      </c>
      <c r="I6" s="186">
        <v>38</v>
      </c>
      <c r="J6" s="186">
        <v>22</v>
      </c>
      <c r="K6" s="186">
        <v>45</v>
      </c>
      <c r="L6" s="186">
        <v>22</v>
      </c>
      <c r="M6" s="186">
        <v>30</v>
      </c>
    </row>
    <row r="7" spans="2:14">
      <c r="C7" t="s">
        <v>391</v>
      </c>
      <c r="D7" s="186">
        <f>Dim!C35</f>
        <v>21</v>
      </c>
      <c r="E7" s="186">
        <f>Dim!D35</f>
        <v>16</v>
      </c>
      <c r="F7" s="186">
        <f>Dim!E35</f>
        <v>15</v>
      </c>
      <c r="G7" s="186">
        <f>Dim!F35</f>
        <v>26</v>
      </c>
      <c r="H7" s="186">
        <f>Dim!G35</f>
        <v>16</v>
      </c>
      <c r="I7" s="186">
        <f>Dim!H35</f>
        <v>27</v>
      </c>
      <c r="J7" s="186">
        <f>Dim!I35</f>
        <v>16</v>
      </c>
      <c r="K7" s="186">
        <f>Dim!J35</f>
        <v>33</v>
      </c>
      <c r="L7" s="186">
        <f>Dim!K35</f>
        <v>16</v>
      </c>
      <c r="M7" s="186">
        <f>Dim!L35</f>
        <v>21</v>
      </c>
    </row>
    <row r="8" spans="2:14">
      <c r="C8" s="302" t="s">
        <v>394</v>
      </c>
      <c r="D8" s="303">
        <f>D6-D7</f>
        <v>5</v>
      </c>
      <c r="E8" s="303">
        <f t="shared" ref="E8:M8" si="0">E6-E7</f>
        <v>6</v>
      </c>
      <c r="F8" s="303">
        <f t="shared" si="0"/>
        <v>7</v>
      </c>
      <c r="G8" s="303">
        <f t="shared" si="0"/>
        <v>8</v>
      </c>
      <c r="H8" s="303">
        <f t="shared" si="0"/>
        <v>8</v>
      </c>
      <c r="I8" s="303">
        <f t="shared" si="0"/>
        <v>11</v>
      </c>
      <c r="J8" s="303">
        <f t="shared" si="0"/>
        <v>6</v>
      </c>
      <c r="K8" s="303">
        <f t="shared" si="0"/>
        <v>12</v>
      </c>
      <c r="L8" s="303">
        <f t="shared" si="0"/>
        <v>6</v>
      </c>
      <c r="M8" s="303">
        <f t="shared" si="0"/>
        <v>9</v>
      </c>
      <c r="N8" s="303">
        <f>SUM(D8:M8)</f>
        <v>78</v>
      </c>
    </row>
    <row r="9" spans="2:14">
      <c r="B9" t="s">
        <v>395</v>
      </c>
      <c r="C9" t="s">
        <v>390</v>
      </c>
      <c r="D9" s="186">
        <v>17</v>
      </c>
      <c r="E9" s="186">
        <f>SUM(Dim!D50:D53)</f>
        <v>6</v>
      </c>
      <c r="F9" s="186">
        <f>SUM(Dim!E50:E53)</f>
        <v>6</v>
      </c>
      <c r="G9" s="186">
        <v>19</v>
      </c>
      <c r="H9" s="186">
        <f>SUM(Dim!G50:G53)</f>
        <v>6</v>
      </c>
      <c r="I9" s="186">
        <v>19</v>
      </c>
      <c r="J9" s="186">
        <f>SUM(Dim!I50:I53)</f>
        <v>6</v>
      </c>
      <c r="K9" s="186">
        <v>19</v>
      </c>
      <c r="L9" s="186">
        <f>SUM(Dim!K50:K53)</f>
        <v>6</v>
      </c>
      <c r="M9" s="186">
        <f>SUM(Dim!L50:L53)</f>
        <v>8</v>
      </c>
    </row>
    <row r="10" spans="2:14">
      <c r="C10" t="s">
        <v>391</v>
      </c>
      <c r="D10" s="186">
        <f>SUM(Dim!C50:C53)</f>
        <v>12</v>
      </c>
      <c r="E10" s="186">
        <f>SUM(Dim!D50:D53)</f>
        <v>6</v>
      </c>
      <c r="F10" s="186">
        <f>SUM(Dim!E50:E53)</f>
        <v>6</v>
      </c>
      <c r="G10" s="186">
        <f>SUM(Dim!F50:F53)</f>
        <v>10</v>
      </c>
      <c r="H10" s="186">
        <f>SUM(Dim!G50:G53)</f>
        <v>6</v>
      </c>
      <c r="I10" s="186">
        <f>SUM(Dim!H50:H53)</f>
        <v>10</v>
      </c>
      <c r="J10" s="186">
        <f>SUM(Dim!I50:I53)</f>
        <v>6</v>
      </c>
      <c r="K10" s="186">
        <f>SUM(Dim!J50:J53)</f>
        <v>10</v>
      </c>
      <c r="L10" s="186">
        <f>SUM(Dim!K50:K53)</f>
        <v>6</v>
      </c>
      <c r="M10" s="186">
        <f>SUM(Dim!L50:L53)</f>
        <v>8</v>
      </c>
    </row>
    <row r="11" spans="2:14">
      <c r="C11" s="302" t="s">
        <v>394</v>
      </c>
      <c r="D11" s="303">
        <f>D9-D10</f>
        <v>5</v>
      </c>
      <c r="E11" s="303">
        <f t="shared" ref="E11" si="1">E9-E10</f>
        <v>0</v>
      </c>
      <c r="F11" s="303">
        <f t="shared" ref="F11" si="2">F9-F10</f>
        <v>0</v>
      </c>
      <c r="G11" s="303">
        <f t="shared" ref="G11" si="3">G9-G10</f>
        <v>9</v>
      </c>
      <c r="H11" s="303">
        <f t="shared" ref="H11" si="4">H9-H10</f>
        <v>0</v>
      </c>
      <c r="I11" s="303">
        <f t="shared" ref="I11" si="5">I9-I10</f>
        <v>9</v>
      </c>
      <c r="J11" s="303">
        <f t="shared" ref="J11" si="6">J9-J10</f>
        <v>0</v>
      </c>
      <c r="K11" s="303">
        <f t="shared" ref="K11" si="7">K9-K10</f>
        <v>9</v>
      </c>
      <c r="L11" s="303">
        <f t="shared" ref="L11" si="8">L9-L10</f>
        <v>0</v>
      </c>
      <c r="M11" s="303">
        <f t="shared" ref="M11" si="9">M9-M10</f>
        <v>0</v>
      </c>
      <c r="N11" s="303">
        <f>SUM(D11:M11)</f>
        <v>32</v>
      </c>
    </row>
    <row r="13" spans="2:14">
      <c r="B13" t="s">
        <v>393</v>
      </c>
      <c r="C13" t="s">
        <v>390</v>
      </c>
      <c r="D13" s="186">
        <f>D6+D9</f>
        <v>43</v>
      </c>
      <c r="E13" s="186">
        <f t="shared" ref="E13:M13" si="10">E6+E9</f>
        <v>28</v>
      </c>
      <c r="F13" s="186">
        <f t="shared" si="10"/>
        <v>28</v>
      </c>
      <c r="G13" s="186">
        <f t="shared" si="10"/>
        <v>53</v>
      </c>
      <c r="H13" s="186">
        <f t="shared" si="10"/>
        <v>30</v>
      </c>
      <c r="I13" s="186">
        <f t="shared" si="10"/>
        <v>57</v>
      </c>
      <c r="J13" s="186">
        <f t="shared" si="10"/>
        <v>28</v>
      </c>
      <c r="K13" s="186">
        <f t="shared" si="10"/>
        <v>64</v>
      </c>
      <c r="L13" s="186">
        <f t="shared" si="10"/>
        <v>28</v>
      </c>
      <c r="M13" s="186">
        <f t="shared" si="10"/>
        <v>38</v>
      </c>
    </row>
    <row r="14" spans="2:14">
      <c r="C14" t="s">
        <v>391</v>
      </c>
      <c r="D14" s="186">
        <f>D7+D10</f>
        <v>33</v>
      </c>
      <c r="E14" s="186">
        <f t="shared" ref="E14:M14" si="11">E7+E10</f>
        <v>22</v>
      </c>
      <c r="F14" s="186">
        <f t="shared" si="11"/>
        <v>21</v>
      </c>
      <c r="G14" s="186">
        <f t="shared" si="11"/>
        <v>36</v>
      </c>
      <c r="H14" s="186">
        <f t="shared" si="11"/>
        <v>22</v>
      </c>
      <c r="I14" s="186">
        <f t="shared" si="11"/>
        <v>37</v>
      </c>
      <c r="J14" s="186">
        <f t="shared" si="11"/>
        <v>22</v>
      </c>
      <c r="K14" s="186">
        <f t="shared" si="11"/>
        <v>43</v>
      </c>
      <c r="L14" s="186">
        <f t="shared" si="11"/>
        <v>22</v>
      </c>
      <c r="M14" s="186">
        <f t="shared" si="11"/>
        <v>29</v>
      </c>
    </row>
    <row r="15" spans="2:14">
      <c r="C15" s="302" t="s">
        <v>394</v>
      </c>
      <c r="D15" s="303">
        <f>D13-D14</f>
        <v>10</v>
      </c>
      <c r="E15" s="303">
        <f t="shared" ref="E15" si="12">E13-E14</f>
        <v>6</v>
      </c>
      <c r="F15" s="303">
        <f t="shared" ref="F15" si="13">F13-F14</f>
        <v>7</v>
      </c>
      <c r="G15" s="303">
        <f t="shared" ref="G15" si="14">G13-G14</f>
        <v>17</v>
      </c>
      <c r="H15" s="303">
        <f t="shared" ref="H15" si="15">H13-H14</f>
        <v>8</v>
      </c>
      <c r="I15" s="303">
        <f t="shared" ref="I15" si="16">I13-I14</f>
        <v>20</v>
      </c>
      <c r="J15" s="303">
        <f t="shared" ref="J15" si="17">J13-J14</f>
        <v>6</v>
      </c>
      <c r="K15" s="303">
        <f t="shared" ref="K15" si="18">K13-K14</f>
        <v>21</v>
      </c>
      <c r="L15" s="303">
        <f t="shared" ref="L15" si="19">L13-L14</f>
        <v>6</v>
      </c>
      <c r="M15" s="303">
        <f t="shared" ref="M15" si="20">M13-M14</f>
        <v>9</v>
      </c>
      <c r="N15" s="303">
        <f>SUM(D15:M15)</f>
        <v>110</v>
      </c>
    </row>
    <row r="17" spans="2:14" s="268" customFormat="1" ht="110.25" customHeight="1">
      <c r="D17" s="397" t="s">
        <v>430</v>
      </c>
      <c r="E17" s="397"/>
      <c r="F17" s="397"/>
      <c r="G17" s="397"/>
      <c r="H17" s="397"/>
      <c r="I17" s="397"/>
      <c r="J17" s="397"/>
      <c r="K17" s="397"/>
      <c r="L17" s="397"/>
      <c r="M17" s="397"/>
    </row>
    <row r="21" spans="2:14" ht="15.75" thickBot="1">
      <c r="D21" s="398" t="s">
        <v>399</v>
      </c>
      <c r="E21" s="398"/>
      <c r="F21" s="398"/>
      <c r="G21" s="398"/>
      <c r="H21" s="398"/>
      <c r="I21" s="398"/>
      <c r="J21" s="398"/>
      <c r="K21" s="398"/>
      <c r="L21" s="398"/>
      <c r="M21" s="398"/>
    </row>
    <row r="22" spans="2:14" ht="30.75" thickBot="1">
      <c r="D22" s="257" t="s">
        <v>138</v>
      </c>
      <c r="E22" s="257" t="s">
        <v>333</v>
      </c>
      <c r="F22" s="257" t="s">
        <v>139</v>
      </c>
      <c r="G22" s="257" t="s">
        <v>142</v>
      </c>
      <c r="H22" s="257" t="s">
        <v>143</v>
      </c>
      <c r="I22" s="257" t="s">
        <v>145</v>
      </c>
      <c r="J22" s="257" t="s">
        <v>146</v>
      </c>
      <c r="K22" s="257" t="s">
        <v>148</v>
      </c>
      <c r="L22" s="257" t="s">
        <v>140</v>
      </c>
      <c r="M22" s="257" t="s">
        <v>308</v>
      </c>
    </row>
    <row r="23" spans="2:14">
      <c r="B23" t="s">
        <v>396</v>
      </c>
      <c r="C23" t="s">
        <v>390</v>
      </c>
      <c r="D23" s="186">
        <v>136800</v>
      </c>
      <c r="E23" s="186">
        <v>208200</v>
      </c>
      <c r="F23" s="186">
        <v>179400</v>
      </c>
      <c r="G23" s="186">
        <v>226800</v>
      </c>
      <c r="H23" s="186">
        <v>232800</v>
      </c>
      <c r="I23" s="186">
        <v>267600</v>
      </c>
      <c r="J23" s="186">
        <v>208200</v>
      </c>
      <c r="K23" s="186">
        <v>373800</v>
      </c>
      <c r="L23" s="186">
        <v>208200</v>
      </c>
      <c r="M23" s="186">
        <v>289800</v>
      </c>
    </row>
    <row r="24" spans="2:14">
      <c r="C24" t="s">
        <v>391</v>
      </c>
      <c r="D24" s="186">
        <f>'Total Storage'!B23</f>
        <v>35850</v>
      </c>
      <c r="E24" s="186">
        <f>'Total Storage'!C23</f>
        <v>72900</v>
      </c>
      <c r="F24" s="186">
        <f>'Total Storage'!D23</f>
        <v>38250</v>
      </c>
      <c r="G24" s="186">
        <f>'Total Storage'!E23</f>
        <v>55050</v>
      </c>
      <c r="H24" s="186">
        <f>'Total Storage'!F23</f>
        <v>49650</v>
      </c>
      <c r="I24" s="186">
        <f>'Total Storage'!G23</f>
        <v>63750</v>
      </c>
      <c r="J24" s="186">
        <f>'Total Storage'!H23</f>
        <v>44400</v>
      </c>
      <c r="K24" s="186">
        <f>'Total Storage'!I23</f>
        <v>86400</v>
      </c>
      <c r="L24" s="186">
        <f>'Total Storage'!J23</f>
        <v>44400</v>
      </c>
      <c r="M24" s="186">
        <f>'Total Storage'!K23</f>
        <v>61800</v>
      </c>
    </row>
    <row r="25" spans="2:14">
      <c r="C25" s="302" t="s">
        <v>394</v>
      </c>
      <c r="D25" s="304">
        <f>D23-D24</f>
        <v>100950</v>
      </c>
      <c r="E25" s="304">
        <f t="shared" ref="E25:M25" si="21">E23-E24</f>
        <v>135300</v>
      </c>
      <c r="F25" s="304">
        <f t="shared" si="21"/>
        <v>141150</v>
      </c>
      <c r="G25" s="304">
        <f t="shared" si="21"/>
        <v>171750</v>
      </c>
      <c r="H25" s="304">
        <f t="shared" si="21"/>
        <v>183150</v>
      </c>
      <c r="I25" s="304">
        <f t="shared" si="21"/>
        <v>203850</v>
      </c>
      <c r="J25" s="304">
        <f t="shared" si="21"/>
        <v>163800</v>
      </c>
      <c r="K25" s="304">
        <f t="shared" si="21"/>
        <v>287400</v>
      </c>
      <c r="L25" s="304">
        <f t="shared" si="21"/>
        <v>163800</v>
      </c>
      <c r="M25" s="304">
        <f t="shared" si="21"/>
        <v>228000</v>
      </c>
      <c r="N25" s="303">
        <f>SUM(D25:M25)</f>
        <v>1779150</v>
      </c>
    </row>
    <row r="27" spans="2:14" s="22" customFormat="1" ht="82.5" customHeight="1">
      <c r="D27" s="397" t="s">
        <v>397</v>
      </c>
      <c r="E27" s="397"/>
      <c r="F27" s="397"/>
      <c r="G27" s="397"/>
      <c r="H27" s="397"/>
      <c r="I27" s="397"/>
      <c r="J27" s="397"/>
      <c r="K27" s="397"/>
      <c r="L27" s="397"/>
      <c r="M27" s="397"/>
    </row>
  </sheetData>
  <mergeCells count="4">
    <mergeCell ref="D27:M27"/>
    <mergeCell ref="D17:M17"/>
    <mergeCell ref="D4:M4"/>
    <mergeCell ref="D21:M2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E2:R14"/>
  <sheetViews>
    <sheetView workbookViewId="0">
      <selection activeCell="E4" sqref="E4:K4"/>
    </sheetView>
  </sheetViews>
  <sheetFormatPr defaultRowHeight="15"/>
  <cols>
    <col min="5" max="5" width="11" bestFit="1" customWidth="1"/>
  </cols>
  <sheetData>
    <row r="2" spans="5:18">
      <c r="E2" t="s">
        <v>422</v>
      </c>
      <c r="F2" t="s">
        <v>423</v>
      </c>
      <c r="G2" t="s">
        <v>424</v>
      </c>
      <c r="H2" t="s">
        <v>425</v>
      </c>
      <c r="I2" t="s">
        <v>426</v>
      </c>
      <c r="J2" t="s">
        <v>427</v>
      </c>
      <c r="K2" t="s">
        <v>428</v>
      </c>
    </row>
    <row r="3" spans="5:18">
      <c r="E3">
        <v>1500</v>
      </c>
      <c r="F3">
        <v>1500</v>
      </c>
      <c r="G3">
        <v>5000</v>
      </c>
      <c r="H3">
        <v>5000</v>
      </c>
      <c r="I3">
        <v>10000</v>
      </c>
      <c r="J3">
        <v>10000</v>
      </c>
      <c r="K3">
        <v>10000</v>
      </c>
    </row>
    <row r="4" spans="5:18">
      <c r="E4">
        <v>1024</v>
      </c>
      <c r="F4">
        <v>2048</v>
      </c>
      <c r="G4">
        <v>1024</v>
      </c>
      <c r="H4">
        <v>2048</v>
      </c>
      <c r="I4">
        <v>1024</v>
      </c>
      <c r="J4">
        <v>2048</v>
      </c>
      <c r="K4">
        <v>2048</v>
      </c>
    </row>
    <row r="6" spans="5:18">
      <c r="E6">
        <f>E3*E4</f>
        <v>1536000</v>
      </c>
      <c r="F6">
        <f t="shared" ref="F6:K6" si="0">F3*F4</f>
        <v>3072000</v>
      </c>
      <c r="G6">
        <f t="shared" si="0"/>
        <v>5120000</v>
      </c>
      <c r="H6">
        <f t="shared" si="0"/>
        <v>10240000</v>
      </c>
      <c r="I6">
        <f t="shared" si="0"/>
        <v>10240000</v>
      </c>
      <c r="J6">
        <f t="shared" si="0"/>
        <v>20480000</v>
      </c>
      <c r="K6">
        <f t="shared" si="0"/>
        <v>20480000</v>
      </c>
    </row>
    <row r="8" spans="5:18">
      <c r="E8">
        <f>E6*3600</f>
        <v>5529600000</v>
      </c>
      <c r="F8">
        <f t="shared" ref="F8:K8" si="1">F6*3600</f>
        <v>11059200000</v>
      </c>
      <c r="G8">
        <f t="shared" si="1"/>
        <v>18432000000</v>
      </c>
      <c r="H8">
        <f t="shared" si="1"/>
        <v>36864000000</v>
      </c>
      <c r="I8">
        <f t="shared" si="1"/>
        <v>36864000000</v>
      </c>
      <c r="J8">
        <f t="shared" si="1"/>
        <v>73728000000</v>
      </c>
      <c r="K8">
        <f t="shared" si="1"/>
        <v>73728000000</v>
      </c>
    </row>
    <row r="10" spans="5:18">
      <c r="E10">
        <f>E8/1024/1024/1024</f>
        <v>5.14984130859375</v>
      </c>
      <c r="F10">
        <f t="shared" ref="F10:K10" si="2">F8/1024/1024/1024</f>
        <v>10.2996826171875</v>
      </c>
      <c r="G10">
        <f t="shared" si="2"/>
        <v>17.1661376953125</v>
      </c>
      <c r="H10">
        <f t="shared" si="2"/>
        <v>34.332275390625</v>
      </c>
      <c r="I10">
        <f t="shared" si="2"/>
        <v>34.332275390625</v>
      </c>
      <c r="J10">
        <f t="shared" si="2"/>
        <v>68.66455078125</v>
      </c>
      <c r="K10">
        <f t="shared" si="2"/>
        <v>68.66455078125</v>
      </c>
      <c r="M10">
        <f>SUM(E10:K10)</f>
        <v>238.60931396484375</v>
      </c>
    </row>
    <row r="12" spans="5:18">
      <c r="M12">
        <f>M10*10</f>
        <v>2386.0931396484375</v>
      </c>
    </row>
    <row r="13" spans="5:18">
      <c r="Q13">
        <v>20</v>
      </c>
      <c r="R13">
        <v>500</v>
      </c>
    </row>
    <row r="14" spans="5:18">
      <c r="M14">
        <f>M12*10</f>
        <v>23860.931396484375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60"/>
  <sheetViews>
    <sheetView topLeftCell="C18" workbookViewId="0">
      <selection activeCell="H35" sqref="H35"/>
    </sheetView>
  </sheetViews>
  <sheetFormatPr defaultRowHeight="15"/>
  <cols>
    <col min="2" max="2" width="61" customWidth="1"/>
    <col min="3" max="3" width="11.140625" style="62" bestFit="1" customWidth="1"/>
    <col min="4" max="5" width="12.28515625" style="62" customWidth="1"/>
    <col min="6" max="6" width="10.28515625" style="62" bestFit="1" customWidth="1"/>
    <col min="7" max="7" width="9.85546875" style="62" customWidth="1"/>
    <col min="8" max="8" width="12.28515625" style="62" bestFit="1" customWidth="1"/>
    <col min="9" max="9" width="12.28515625" style="62" customWidth="1"/>
    <col min="10" max="10" width="10.42578125" customWidth="1"/>
    <col min="11" max="11" width="10.140625" bestFit="1" customWidth="1"/>
    <col min="12" max="12" width="10.42578125" customWidth="1"/>
    <col min="13" max="13" width="10.140625" bestFit="1" customWidth="1"/>
    <col min="14" max="14" width="11.28515625" bestFit="1" customWidth="1"/>
  </cols>
  <sheetData>
    <row r="1" spans="1:17" ht="15.75" thickTop="1">
      <c r="A1" s="2"/>
      <c r="B1" s="2" t="s">
        <v>115</v>
      </c>
      <c r="C1" s="101">
        <v>1.2</v>
      </c>
      <c r="D1" s="61"/>
      <c r="E1" s="61"/>
      <c r="F1" s="58">
        <v>1</v>
      </c>
      <c r="G1" s="58"/>
      <c r="H1" s="58"/>
      <c r="I1" s="61"/>
    </row>
    <row r="2" spans="1:17">
      <c r="A2" s="38" t="s">
        <v>36</v>
      </c>
      <c r="B2" s="39"/>
      <c r="C2" s="23"/>
      <c r="D2" s="84"/>
      <c r="E2" s="84"/>
      <c r="F2" s="23"/>
      <c r="G2" s="23"/>
      <c r="H2" s="97"/>
      <c r="I2" s="84"/>
    </row>
    <row r="3" spans="1:17">
      <c r="A3" s="24" t="s">
        <v>78</v>
      </c>
      <c r="B3" s="32"/>
      <c r="C3"/>
      <c r="D3"/>
      <c r="E3"/>
      <c r="F3" s="59">
        <v>41311</v>
      </c>
      <c r="G3" s="90"/>
      <c r="H3" s="98" t="s">
        <v>99</v>
      </c>
      <c r="I3" s="98" t="s">
        <v>100</v>
      </c>
      <c r="J3" s="332" t="s">
        <v>102</v>
      </c>
      <c r="K3" s="332"/>
      <c r="L3" s="332" t="s">
        <v>103</v>
      </c>
      <c r="M3" s="332"/>
      <c r="O3" s="333" t="s">
        <v>122</v>
      </c>
      <c r="P3" s="333"/>
      <c r="Q3" s="333"/>
    </row>
    <row r="4" spans="1:17" ht="51">
      <c r="A4" s="40"/>
      <c r="B4" s="33" t="s">
        <v>0</v>
      </c>
      <c r="C4" s="92" t="s">
        <v>74</v>
      </c>
      <c r="D4" s="92" t="s">
        <v>87</v>
      </c>
      <c r="E4" s="92" t="s">
        <v>88</v>
      </c>
      <c r="F4" s="41" t="s">
        <v>93</v>
      </c>
      <c r="G4" s="41" t="s">
        <v>94</v>
      </c>
      <c r="H4" s="89" t="s">
        <v>96</v>
      </c>
      <c r="I4" s="89" t="s">
        <v>97</v>
      </c>
      <c r="J4" s="88" t="s">
        <v>89</v>
      </c>
      <c r="K4" s="88" t="s">
        <v>90</v>
      </c>
      <c r="L4" s="88" t="s">
        <v>89</v>
      </c>
      <c r="M4" s="88" t="s">
        <v>90</v>
      </c>
      <c r="O4" s="88" t="s">
        <v>51</v>
      </c>
      <c r="P4" s="88" t="s">
        <v>101</v>
      </c>
      <c r="Q4" s="88" t="s">
        <v>100</v>
      </c>
    </row>
    <row r="5" spans="1:17" ht="30">
      <c r="A5" s="42" t="s">
        <v>117</v>
      </c>
      <c r="B5" s="43"/>
      <c r="C5" s="93"/>
      <c r="D5" s="93"/>
      <c r="E5" s="93"/>
      <c r="F5" s="60"/>
      <c r="G5" s="60"/>
      <c r="H5" s="91"/>
      <c r="I5" s="91"/>
      <c r="J5" s="94"/>
      <c r="K5" s="94"/>
      <c r="L5" s="94"/>
      <c r="M5" s="94"/>
      <c r="O5" s="116" t="s">
        <v>118</v>
      </c>
      <c r="P5" s="117" t="e">
        <f>H14+H18</f>
        <v>#REF!</v>
      </c>
      <c r="Q5" s="117" t="e">
        <f>I14+I18</f>
        <v>#REF!</v>
      </c>
    </row>
    <row r="6" spans="1:17" ht="90">
      <c r="A6" s="96" t="s">
        <v>1</v>
      </c>
      <c r="B6" s="45" t="s">
        <v>2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O6" s="116" t="s">
        <v>126</v>
      </c>
      <c r="P6" s="117" t="s">
        <v>130</v>
      </c>
      <c r="Q6" s="117" t="e">
        <f>I7+I8+I9+#REF!</f>
        <v>#REF!</v>
      </c>
    </row>
    <row r="7" spans="1:17" ht="24">
      <c r="A7" s="28">
        <v>0</v>
      </c>
      <c r="B7" s="31" t="s">
        <v>79</v>
      </c>
      <c r="C7" s="107">
        <f>$C$1*4100</f>
        <v>4920</v>
      </c>
      <c r="D7" s="107"/>
      <c r="E7" s="107"/>
      <c r="F7" s="47">
        <v>1</v>
      </c>
      <c r="G7" s="47">
        <f>F7</f>
        <v>1</v>
      </c>
      <c r="H7" s="110">
        <f>$C$7*F7</f>
        <v>4920</v>
      </c>
      <c r="I7" s="110">
        <f>$C$7*G7</f>
        <v>4920</v>
      </c>
      <c r="J7" s="113"/>
      <c r="K7" s="113"/>
      <c r="L7" s="113"/>
      <c r="M7" s="113"/>
      <c r="O7" s="116" t="s">
        <v>119</v>
      </c>
      <c r="P7" s="117">
        <f>H23</f>
        <v>17040</v>
      </c>
      <c r="Q7" s="117">
        <f>I23</f>
        <v>17040</v>
      </c>
    </row>
    <row r="8" spans="1:17">
      <c r="A8" s="30"/>
      <c r="B8" s="36" t="s">
        <v>4</v>
      </c>
      <c r="C8" s="107">
        <f>$C$1*128</f>
        <v>153.6</v>
      </c>
      <c r="D8" s="107"/>
      <c r="E8" s="107"/>
      <c r="F8" s="47">
        <v>1</v>
      </c>
      <c r="G8" s="47">
        <f>F8</f>
        <v>1</v>
      </c>
      <c r="H8" s="110">
        <f>$C$8*F8</f>
        <v>153.6</v>
      </c>
      <c r="I8" s="110">
        <f>$C$8*G8</f>
        <v>153.6</v>
      </c>
      <c r="J8" s="113"/>
      <c r="K8" s="113"/>
      <c r="L8" s="113"/>
      <c r="M8" s="113"/>
      <c r="O8" s="116" t="s">
        <v>120</v>
      </c>
      <c r="P8" s="117">
        <f>H29</f>
        <v>0</v>
      </c>
      <c r="Q8" s="117">
        <f>I29+I30</f>
        <v>108480</v>
      </c>
    </row>
    <row r="9" spans="1:17">
      <c r="A9" s="30"/>
      <c r="B9" s="36" t="s">
        <v>5</v>
      </c>
      <c r="C9" s="107">
        <f>$C$1*6</f>
        <v>7.1999999999999993</v>
      </c>
      <c r="D9" s="107"/>
      <c r="E9" s="107"/>
      <c r="F9" s="47">
        <v>30</v>
      </c>
      <c r="G9" s="47">
        <f>F9</f>
        <v>30</v>
      </c>
      <c r="H9" s="110">
        <f>$C$9*F9</f>
        <v>215.99999999999997</v>
      </c>
      <c r="I9" s="110">
        <f>$C$9*G9</f>
        <v>215.99999999999997</v>
      </c>
      <c r="J9" s="113"/>
      <c r="K9" s="113"/>
      <c r="L9" s="113"/>
      <c r="M9" s="113"/>
      <c r="O9" s="116" t="s">
        <v>28</v>
      </c>
      <c r="P9" s="117">
        <f>H27</f>
        <v>21600</v>
      </c>
      <c r="Q9" s="117">
        <f>I27</f>
        <v>21600</v>
      </c>
    </row>
    <row r="10" spans="1:17" ht="30">
      <c r="A10" s="96" t="s">
        <v>1</v>
      </c>
      <c r="B10" s="45" t="s">
        <v>127</v>
      </c>
      <c r="C10" s="102"/>
      <c r="D10" s="102"/>
      <c r="E10" s="102"/>
      <c r="F10" s="95"/>
      <c r="G10" s="95"/>
      <c r="H10" s="102"/>
      <c r="I10" s="102"/>
      <c r="J10" s="102"/>
      <c r="K10" s="102"/>
      <c r="L10" s="102"/>
      <c r="M10" s="102"/>
      <c r="O10" s="116" t="s">
        <v>121</v>
      </c>
      <c r="P10" s="117" t="e">
        <f>H15+H19</f>
        <v>#REF!</v>
      </c>
      <c r="Q10" s="117" t="e">
        <f>I15+I19</f>
        <v>#REF!</v>
      </c>
    </row>
    <row r="11" spans="1:17" ht="30">
      <c r="A11" s="49"/>
      <c r="B11" s="36" t="s">
        <v>8</v>
      </c>
      <c r="C11" s="107">
        <f>$C$1*750</f>
        <v>900</v>
      </c>
      <c r="D11" s="107">
        <f>C11*0.2</f>
        <v>180</v>
      </c>
      <c r="E11" s="107">
        <f>C11*0.2</f>
        <v>180</v>
      </c>
      <c r="F11" s="76">
        <v>2</v>
      </c>
      <c r="G11" s="47">
        <f>F11</f>
        <v>2</v>
      </c>
      <c r="H11" s="119">
        <f>F11*$C$11</f>
        <v>1800</v>
      </c>
      <c r="I11" s="119">
        <f>G11*$C$11</f>
        <v>1800</v>
      </c>
      <c r="J11" s="113">
        <f>F11*$D$11</f>
        <v>360</v>
      </c>
      <c r="K11" s="113">
        <f>F11*$E$11</f>
        <v>360</v>
      </c>
      <c r="L11" s="113">
        <f>G11*D11</f>
        <v>360</v>
      </c>
      <c r="M11" s="113">
        <f>G11*E11</f>
        <v>360</v>
      </c>
      <c r="O11" s="116" t="s">
        <v>123</v>
      </c>
      <c r="P11" s="117" t="e">
        <f>H16+H20</f>
        <v>#REF!</v>
      </c>
      <c r="Q11" s="117" t="e">
        <f>I16+I20</f>
        <v>#REF!</v>
      </c>
    </row>
    <row r="12" spans="1:17" ht="45">
      <c r="A12" s="49"/>
      <c r="B12" s="37" t="s">
        <v>80</v>
      </c>
      <c r="C12" s="107">
        <f>$C$1*9300</f>
        <v>11160</v>
      </c>
      <c r="D12" s="107">
        <f>C12*0.2</f>
        <v>2232</v>
      </c>
      <c r="E12" s="107">
        <f>C12*0.2</f>
        <v>2232</v>
      </c>
      <c r="F12" s="76">
        <v>2</v>
      </c>
      <c r="G12" s="47">
        <f>F12</f>
        <v>2</v>
      </c>
      <c r="H12" s="119">
        <f>F12*$C$12</f>
        <v>22320</v>
      </c>
      <c r="I12" s="119">
        <f>G12*$C$12</f>
        <v>22320</v>
      </c>
      <c r="J12" s="113">
        <f>F12*$D$12</f>
        <v>4464</v>
      </c>
      <c r="K12" s="113">
        <f>F12*$E$12</f>
        <v>4464</v>
      </c>
      <c r="L12" s="113">
        <f>G12*D12</f>
        <v>4464</v>
      </c>
      <c r="M12" s="113">
        <f>G12*E12</f>
        <v>4464</v>
      </c>
      <c r="O12" s="116" t="s">
        <v>125</v>
      </c>
      <c r="P12" s="117">
        <f>H34</f>
        <v>12000</v>
      </c>
      <c r="Q12" s="117">
        <f>I34</f>
        <v>12000</v>
      </c>
    </row>
    <row r="13" spans="1:17">
      <c r="A13" s="96" t="s">
        <v>1</v>
      </c>
      <c r="B13" s="45" t="s">
        <v>116</v>
      </c>
      <c r="C13" s="102"/>
      <c r="D13" s="102"/>
      <c r="E13" s="102"/>
      <c r="F13" s="95"/>
      <c r="G13" s="95"/>
      <c r="H13" s="102"/>
      <c r="I13" s="102"/>
      <c r="J13" s="102"/>
      <c r="K13" s="102"/>
      <c r="L13" s="102"/>
      <c r="M13" s="102"/>
      <c r="O13" s="1" t="s">
        <v>124</v>
      </c>
      <c r="P13" s="118" t="e">
        <f>SUM(P5:P12)</f>
        <v>#REF!</v>
      </c>
      <c r="Q13" s="118" t="e">
        <f>SUM(Q5:Q12)</f>
        <v>#REF!</v>
      </c>
    </row>
    <row r="14" spans="1:17" ht="62.25" customHeight="1">
      <c r="A14" s="30"/>
      <c r="B14" s="36" t="s">
        <v>128</v>
      </c>
      <c r="C14" s="106">
        <f>$C$1*6300</f>
        <v>7560</v>
      </c>
      <c r="D14" s="106"/>
      <c r="E14" s="106"/>
      <c r="F14" s="82" t="e">
        <f>#REF!</f>
        <v>#REF!</v>
      </c>
      <c r="G14" s="47" t="e">
        <f>F14</f>
        <v>#REF!</v>
      </c>
      <c r="H14" s="104" t="e">
        <f>$C$14*F14</f>
        <v>#REF!</v>
      </c>
      <c r="I14" s="104" t="e">
        <f>$C$14*G14</f>
        <v>#REF!</v>
      </c>
      <c r="J14" s="114"/>
      <c r="K14" s="114"/>
      <c r="L14" s="114"/>
      <c r="M14" s="114"/>
      <c r="N14" s="80"/>
    </row>
    <row r="15" spans="1:17" ht="25.5">
      <c r="A15" s="28">
        <v>0</v>
      </c>
      <c r="B15" s="75" t="s">
        <v>84</v>
      </c>
      <c r="C15" s="107">
        <f>$C$1*600</f>
        <v>720</v>
      </c>
      <c r="D15" s="107">
        <f>C15</f>
        <v>720</v>
      </c>
      <c r="E15" s="107">
        <f>C15</f>
        <v>720</v>
      </c>
      <c r="F15" s="83" t="e">
        <f>F14</f>
        <v>#REF!</v>
      </c>
      <c r="G15" s="47" t="e">
        <f>F15</f>
        <v>#REF!</v>
      </c>
      <c r="H15" s="104" t="e">
        <f>$C$15*F15</f>
        <v>#REF!</v>
      </c>
      <c r="I15" s="104" t="e">
        <f>$C$15*G15</f>
        <v>#REF!</v>
      </c>
      <c r="J15" s="113" t="e">
        <f>F15*$D$15</f>
        <v>#REF!</v>
      </c>
      <c r="K15" s="113" t="e">
        <f>F15*$E$15</f>
        <v>#REF!</v>
      </c>
      <c r="L15" s="113" t="e">
        <f>G15*D15</f>
        <v>#REF!</v>
      </c>
      <c r="M15" s="113" t="e">
        <f>G15*E15</f>
        <v>#REF!</v>
      </c>
    </row>
    <row r="16" spans="1:17">
      <c r="A16" s="28"/>
      <c r="B16" s="53" t="s">
        <v>92</v>
      </c>
      <c r="C16" s="106">
        <f>$C$1*650</f>
        <v>780</v>
      </c>
      <c r="D16" s="106">
        <f>C16*0.2</f>
        <v>156</v>
      </c>
      <c r="E16" s="106">
        <f>C16*0.2</f>
        <v>156</v>
      </c>
      <c r="F16" s="47">
        <v>2</v>
      </c>
      <c r="G16" s="47">
        <f>F16</f>
        <v>2</v>
      </c>
      <c r="H16" s="104">
        <f>$C$16*F16</f>
        <v>1560</v>
      </c>
      <c r="I16" s="104">
        <f>$C$16*G16</f>
        <v>1560</v>
      </c>
      <c r="J16" s="113">
        <f>F16*$D$16</f>
        <v>312</v>
      </c>
      <c r="K16" s="113">
        <f>F16*$E$16</f>
        <v>312</v>
      </c>
      <c r="L16" s="113">
        <f>G16*D16</f>
        <v>312</v>
      </c>
      <c r="M16" s="113">
        <f>G16*E16</f>
        <v>312</v>
      </c>
    </row>
    <row r="17" spans="1:13">
      <c r="A17" s="96" t="s">
        <v>1</v>
      </c>
      <c r="B17" s="45" t="s">
        <v>86</v>
      </c>
      <c r="C17" s="102"/>
      <c r="D17" s="102"/>
      <c r="E17" s="102"/>
      <c r="F17" s="95"/>
      <c r="G17" s="95"/>
      <c r="H17" s="102"/>
      <c r="I17" s="102"/>
      <c r="J17" s="102"/>
      <c r="K17" s="102"/>
      <c r="L17" s="102"/>
      <c r="M17" s="102"/>
    </row>
    <row r="18" spans="1:13" ht="36">
      <c r="A18" s="30"/>
      <c r="B18" s="36" t="s">
        <v>129</v>
      </c>
      <c r="C18" s="106">
        <f>$C$1*7000</f>
        <v>8400</v>
      </c>
      <c r="D18" s="106"/>
      <c r="E18" s="106"/>
      <c r="F18" s="29" t="e">
        <f>#REF!</f>
        <v>#REF!</v>
      </c>
      <c r="G18" s="47" t="e">
        <f>F18</f>
        <v>#REF!</v>
      </c>
      <c r="H18" s="104" t="e">
        <f>$C$18*F18</f>
        <v>#REF!</v>
      </c>
      <c r="I18" s="104" t="e">
        <f>$C$18*G18</f>
        <v>#REF!</v>
      </c>
      <c r="J18" s="114"/>
      <c r="K18" s="114"/>
      <c r="L18" s="114"/>
      <c r="M18" s="114"/>
    </row>
    <row r="19" spans="1:13" ht="25.5">
      <c r="A19" s="28">
        <v>0</v>
      </c>
      <c r="B19" s="75" t="s">
        <v>84</v>
      </c>
      <c r="C19" s="106">
        <f>$C$1*600</f>
        <v>720</v>
      </c>
      <c r="D19" s="106">
        <f>C19</f>
        <v>720</v>
      </c>
      <c r="E19" s="106">
        <f>C19</f>
        <v>720</v>
      </c>
      <c r="F19" s="29" t="e">
        <f>F18</f>
        <v>#REF!</v>
      </c>
      <c r="G19" s="47" t="e">
        <f>F19</f>
        <v>#REF!</v>
      </c>
      <c r="H19" s="104" t="e">
        <f>$C$19*F19</f>
        <v>#REF!</v>
      </c>
      <c r="I19" s="104" t="e">
        <f>$C$19*G19</f>
        <v>#REF!</v>
      </c>
      <c r="J19" s="113" t="e">
        <f>F19*$D$19</f>
        <v>#REF!</v>
      </c>
      <c r="K19" s="113" t="e">
        <f>F19*$E$19</f>
        <v>#REF!</v>
      </c>
      <c r="L19" s="113" t="e">
        <f>G19*D19</f>
        <v>#REF!</v>
      </c>
      <c r="M19" s="113" t="e">
        <f>G19*E19</f>
        <v>#REF!</v>
      </c>
    </row>
    <row r="20" spans="1:13">
      <c r="A20" s="28"/>
      <c r="B20" s="53" t="s">
        <v>81</v>
      </c>
      <c r="C20" s="106">
        <f>$C$1*650</f>
        <v>780</v>
      </c>
      <c r="D20" s="106">
        <f>C20*0.2</f>
        <v>156</v>
      </c>
      <c r="E20" s="106">
        <f>C20*0.2</f>
        <v>156</v>
      </c>
      <c r="F20" s="29" t="e">
        <f>F18</f>
        <v>#REF!</v>
      </c>
      <c r="G20" s="47" t="e">
        <f>F20</f>
        <v>#REF!</v>
      </c>
      <c r="H20" s="104" t="e">
        <f>$C$20*F20</f>
        <v>#REF!</v>
      </c>
      <c r="I20" s="104" t="e">
        <f>$C$20*G20</f>
        <v>#REF!</v>
      </c>
      <c r="J20" s="113" t="e">
        <f>F20*$D$20</f>
        <v>#REF!</v>
      </c>
      <c r="K20" s="113" t="e">
        <f>F20*$E$20</f>
        <v>#REF!</v>
      </c>
      <c r="L20" s="113" t="e">
        <f>G20*D20</f>
        <v>#REF!</v>
      </c>
      <c r="M20" s="113" t="e">
        <f>G20*E20</f>
        <v>#REF!</v>
      </c>
    </row>
    <row r="21" spans="1:13">
      <c r="A21" s="96" t="s">
        <v>1</v>
      </c>
      <c r="B21" s="45" t="s">
        <v>23</v>
      </c>
      <c r="C21" s="102"/>
      <c r="D21" s="102"/>
      <c r="E21" s="102"/>
      <c r="F21" s="95"/>
      <c r="G21" s="95"/>
      <c r="H21" s="102"/>
      <c r="I21" s="102"/>
      <c r="J21" s="102"/>
      <c r="K21" s="102"/>
      <c r="L21" s="102"/>
      <c r="M21" s="102"/>
    </row>
    <row r="22" spans="1:13">
      <c r="A22" s="28">
        <v>0</v>
      </c>
      <c r="B22" s="53" t="s">
        <v>24</v>
      </c>
      <c r="C22" s="108"/>
      <c r="D22" s="108"/>
      <c r="E22" s="108"/>
      <c r="F22" s="103" t="e">
        <f>#REF!</f>
        <v>#REF!</v>
      </c>
      <c r="G22" s="103" t="e">
        <f>F22</f>
        <v>#REF!</v>
      </c>
      <c r="H22" s="111"/>
      <c r="I22" s="111"/>
      <c r="J22" s="115"/>
      <c r="K22" s="115"/>
      <c r="L22" s="115"/>
      <c r="M22" s="115"/>
    </row>
    <row r="23" spans="1:13">
      <c r="A23" s="30"/>
      <c r="B23" s="35" t="s">
        <v>75</v>
      </c>
      <c r="C23" s="106">
        <f>$C$1*14200</f>
        <v>17040</v>
      </c>
      <c r="D23" s="106">
        <f>C23*0.2</f>
        <v>3408</v>
      </c>
      <c r="E23" s="106">
        <f>C23*0.2</f>
        <v>3408</v>
      </c>
      <c r="F23" s="29">
        <v>1</v>
      </c>
      <c r="G23" s="47">
        <f>F23</f>
        <v>1</v>
      </c>
      <c r="H23" s="104">
        <f>$C$23*F23</f>
        <v>17040</v>
      </c>
      <c r="I23" s="104">
        <f>$C$23*G23</f>
        <v>17040</v>
      </c>
      <c r="J23" s="113">
        <f>F23*$D$23</f>
        <v>3408</v>
      </c>
      <c r="K23" s="113">
        <f>F23*$E$23</f>
        <v>3408</v>
      </c>
      <c r="L23" s="113">
        <f>G23*D23</f>
        <v>3408</v>
      </c>
      <c r="M23" s="113">
        <f>G23*E23</f>
        <v>3408</v>
      </c>
    </row>
    <row r="24" spans="1:13">
      <c r="A24" s="30"/>
      <c r="B24" s="35" t="s">
        <v>26</v>
      </c>
      <c r="C24" s="106"/>
      <c r="D24" s="106"/>
      <c r="E24" s="106"/>
      <c r="F24" s="29">
        <v>9</v>
      </c>
      <c r="G24" s="47">
        <f>F24</f>
        <v>9</v>
      </c>
      <c r="H24" s="104"/>
      <c r="I24" s="104"/>
      <c r="J24" s="114"/>
      <c r="K24" s="114"/>
      <c r="L24" s="114"/>
      <c r="M24" s="113"/>
    </row>
    <row r="25" spans="1:13">
      <c r="A25" s="30"/>
      <c r="B25" s="35" t="s">
        <v>27</v>
      </c>
      <c r="C25" s="106"/>
      <c r="D25" s="106"/>
      <c r="E25" s="106"/>
      <c r="F25" s="29">
        <v>0</v>
      </c>
      <c r="G25" s="47">
        <f>F25</f>
        <v>0</v>
      </c>
      <c r="H25" s="104"/>
      <c r="I25" s="104"/>
      <c r="J25" s="114"/>
      <c r="K25" s="114"/>
      <c r="L25" s="114"/>
      <c r="M25" s="114"/>
    </row>
    <row r="26" spans="1:13">
      <c r="A26" s="96" t="s">
        <v>1</v>
      </c>
      <c r="B26" s="45" t="s">
        <v>28</v>
      </c>
      <c r="C26" s="102"/>
      <c r="D26" s="102"/>
      <c r="E26" s="102"/>
      <c r="F26" s="95"/>
      <c r="G26" s="95"/>
      <c r="H26" s="102"/>
      <c r="I26" s="102"/>
      <c r="J26" s="102"/>
      <c r="K26" s="102"/>
      <c r="L26" s="102"/>
      <c r="M26" s="102"/>
    </row>
    <row r="27" spans="1:13">
      <c r="A27" s="30"/>
      <c r="B27" s="35" t="s">
        <v>29</v>
      </c>
      <c r="C27" s="106">
        <f>$C$1*9000</f>
        <v>10800</v>
      </c>
      <c r="D27" s="106">
        <f>C27*0.2</f>
        <v>2160</v>
      </c>
      <c r="E27" s="106">
        <f>C27*0.2</f>
        <v>2160</v>
      </c>
      <c r="F27" s="87">
        <v>2</v>
      </c>
      <c r="G27" s="87">
        <f>F27</f>
        <v>2</v>
      </c>
      <c r="H27" s="104">
        <f>$C$27*F27</f>
        <v>21600</v>
      </c>
      <c r="I27" s="104">
        <f>$C$27*G27</f>
        <v>21600</v>
      </c>
      <c r="J27" s="113">
        <f>F27*$D$27</f>
        <v>4320</v>
      </c>
      <c r="K27" s="113">
        <f>F27*$E$27</f>
        <v>4320</v>
      </c>
      <c r="L27" s="113">
        <f>G27*D27</f>
        <v>4320</v>
      </c>
      <c r="M27" s="113">
        <f>G27*E27</f>
        <v>4320</v>
      </c>
    </row>
    <row r="28" spans="1:13">
      <c r="A28" s="96" t="s">
        <v>1</v>
      </c>
      <c r="B28" s="45" t="s">
        <v>98</v>
      </c>
      <c r="C28" s="102"/>
      <c r="D28" s="102"/>
      <c r="E28" s="102"/>
      <c r="F28" s="95" t="s">
        <v>38</v>
      </c>
      <c r="G28" s="95"/>
      <c r="H28" s="102"/>
      <c r="I28" s="102"/>
      <c r="J28" s="102"/>
      <c r="K28" s="102"/>
      <c r="L28" s="102"/>
      <c r="M28" s="102"/>
    </row>
    <row r="29" spans="1:13">
      <c r="A29" s="30"/>
      <c r="B29" s="77" t="s">
        <v>83</v>
      </c>
      <c r="C29" s="109">
        <f>$C$1*11100</f>
        <v>13320</v>
      </c>
      <c r="D29" s="109">
        <f>C29*0.2</f>
        <v>2664</v>
      </c>
      <c r="E29" s="109">
        <f>C29*0.2</f>
        <v>2664</v>
      </c>
      <c r="F29" s="29">
        <v>0</v>
      </c>
      <c r="G29" s="86">
        <v>4</v>
      </c>
      <c r="H29" s="112">
        <f>$C$29*F29</f>
        <v>0</v>
      </c>
      <c r="I29" s="112">
        <f>$C$29*G29</f>
        <v>53280</v>
      </c>
      <c r="J29" s="113">
        <f>F29*$D$29</f>
        <v>0</v>
      </c>
      <c r="K29" s="113">
        <f>F29*$E$29</f>
        <v>0</v>
      </c>
      <c r="L29" s="113">
        <f>G29*D29</f>
        <v>10656</v>
      </c>
      <c r="M29" s="113">
        <f>G29*E29</f>
        <v>10656</v>
      </c>
    </row>
    <row r="30" spans="1:13">
      <c r="A30" s="30"/>
      <c r="B30" s="77" t="s">
        <v>95</v>
      </c>
      <c r="C30" s="109">
        <f>$C$1*11500</f>
        <v>13800</v>
      </c>
      <c r="D30" s="109">
        <f>C30*0.2</f>
        <v>2760</v>
      </c>
      <c r="E30" s="109">
        <f>C30*0.2</f>
        <v>2760</v>
      </c>
      <c r="F30" s="29">
        <v>0</v>
      </c>
      <c r="G30" s="86">
        <f>G29</f>
        <v>4</v>
      </c>
      <c r="H30" s="112">
        <f>$C$30*F30</f>
        <v>0</v>
      </c>
      <c r="I30" s="112">
        <f>$C$30*G30</f>
        <v>55200</v>
      </c>
      <c r="J30" s="113">
        <f>F30*$D$30</f>
        <v>0</v>
      </c>
      <c r="K30" s="113">
        <f>F30*$E$30</f>
        <v>0</v>
      </c>
      <c r="L30" s="113">
        <f>G30*D30</f>
        <v>11040</v>
      </c>
      <c r="M30" s="113">
        <f>G30*E30</f>
        <v>11040</v>
      </c>
    </row>
    <row r="31" spans="1:13">
      <c r="A31" s="96" t="s">
        <v>1</v>
      </c>
      <c r="B31" s="45" t="s">
        <v>31</v>
      </c>
      <c r="C31" s="102"/>
      <c r="D31" s="102"/>
      <c r="E31" s="102"/>
      <c r="F31" s="95"/>
      <c r="G31" s="95"/>
      <c r="H31" s="102"/>
      <c r="I31" s="102"/>
      <c r="J31" s="102"/>
      <c r="K31" s="102"/>
      <c r="L31" s="102"/>
      <c r="M31" s="102"/>
    </row>
    <row r="32" spans="1:13">
      <c r="A32" s="56"/>
      <c r="B32" s="78" t="s">
        <v>82</v>
      </c>
      <c r="C32" s="106">
        <f>$C$1*1300</f>
        <v>1560</v>
      </c>
      <c r="D32" s="106">
        <f>C32*0.22</f>
        <v>343.2</v>
      </c>
      <c r="E32" s="106">
        <f>C32*0.25</f>
        <v>390</v>
      </c>
      <c r="F32" s="29">
        <v>2</v>
      </c>
      <c r="G32" s="47">
        <f>F32</f>
        <v>2</v>
      </c>
      <c r="H32" s="104">
        <f>$C$32*F32</f>
        <v>3120</v>
      </c>
      <c r="I32" s="104">
        <f>$C$32*G32</f>
        <v>3120</v>
      </c>
      <c r="J32" s="113">
        <f>F32*$D$32</f>
        <v>686.4</v>
      </c>
      <c r="K32" s="113">
        <f>F32*$E$32</f>
        <v>780</v>
      </c>
      <c r="L32" s="113">
        <f>G32*D32</f>
        <v>686.4</v>
      </c>
      <c r="M32" s="113">
        <f>G32*E32</f>
        <v>780</v>
      </c>
    </row>
    <row r="33" spans="1:14">
      <c r="A33" s="96" t="s">
        <v>1</v>
      </c>
      <c r="B33" s="45" t="s">
        <v>76</v>
      </c>
      <c r="C33" s="102"/>
      <c r="D33" s="102"/>
      <c r="E33" s="102"/>
      <c r="F33" s="95"/>
      <c r="G33" s="95"/>
      <c r="H33" s="102"/>
      <c r="I33" s="102"/>
      <c r="J33" s="102"/>
      <c r="K33" s="102"/>
      <c r="L33" s="102"/>
      <c r="M33" s="102"/>
    </row>
    <row r="34" spans="1:14">
      <c r="A34" s="56"/>
      <c r="B34" s="21" t="s">
        <v>77</v>
      </c>
      <c r="C34" s="106">
        <f>$C$1*10000</f>
        <v>12000</v>
      </c>
      <c r="D34" s="106"/>
      <c r="E34" s="106"/>
      <c r="F34" s="29">
        <v>1</v>
      </c>
      <c r="G34" s="47">
        <f>F34</f>
        <v>1</v>
      </c>
      <c r="H34" s="104">
        <f>F34*$C$34</f>
        <v>12000</v>
      </c>
      <c r="I34" s="104">
        <f>G34*$C$34</f>
        <v>12000</v>
      </c>
      <c r="J34" s="114"/>
      <c r="K34" s="114"/>
      <c r="L34" s="114"/>
      <c r="M34" s="114"/>
    </row>
    <row r="35" spans="1:14">
      <c r="A35" s="96" t="s">
        <v>1</v>
      </c>
      <c r="B35" s="45" t="s">
        <v>32</v>
      </c>
      <c r="C35" s="102"/>
      <c r="D35" s="102"/>
      <c r="E35" s="102"/>
      <c r="F35" s="95"/>
      <c r="G35" s="95"/>
      <c r="H35" s="105" t="e">
        <f t="shared" ref="H35:M35" si="0">SUM(H6:H34)</f>
        <v>#REF!</v>
      </c>
      <c r="I35" s="105" t="e">
        <f t="shared" si="0"/>
        <v>#REF!</v>
      </c>
      <c r="J35" s="105" t="e">
        <f t="shared" si="0"/>
        <v>#REF!</v>
      </c>
      <c r="K35" s="105" t="e">
        <f t="shared" si="0"/>
        <v>#REF!</v>
      </c>
      <c r="L35" s="105" t="e">
        <f t="shared" si="0"/>
        <v>#REF!</v>
      </c>
      <c r="M35" s="105" t="e">
        <f t="shared" si="0"/>
        <v>#REF!</v>
      </c>
    </row>
    <row r="36" spans="1:14">
      <c r="A36" s="19"/>
      <c r="B36" s="20"/>
      <c r="C36" s="61"/>
      <c r="F36" s="61"/>
      <c r="G36" s="61"/>
      <c r="H36" s="79"/>
      <c r="I36" s="79"/>
      <c r="N36" s="81"/>
    </row>
    <row r="37" spans="1:14" ht="15.75" thickBot="1">
      <c r="A37" s="64"/>
      <c r="B37" s="64" t="s">
        <v>44</v>
      </c>
    </row>
    <row r="38" spans="1:14" ht="15.75" thickTop="1">
      <c r="A38" s="66"/>
      <c r="B38" s="66" t="s">
        <v>45</v>
      </c>
    </row>
    <row r="39" spans="1:14">
      <c r="A39" s="68"/>
      <c r="B39" s="68" t="s">
        <v>46</v>
      </c>
    </row>
    <row r="40" spans="1:14">
      <c r="A40" s="68"/>
      <c r="B40" s="68" t="s">
        <v>47</v>
      </c>
    </row>
    <row r="41" spans="1:14">
      <c r="A41" s="68"/>
      <c r="B41" s="68" t="s">
        <v>48</v>
      </c>
    </row>
    <row r="42" spans="1:14">
      <c r="A42" s="68"/>
      <c r="B42" s="68" t="s">
        <v>49</v>
      </c>
    </row>
    <row r="43" spans="1:14">
      <c r="A43" s="68"/>
      <c r="B43" s="68" t="s">
        <v>50</v>
      </c>
    </row>
    <row r="44" spans="1:14">
      <c r="A44" s="68"/>
      <c r="B44" s="68" t="s">
        <v>51</v>
      </c>
    </row>
    <row r="45" spans="1:14">
      <c r="A45" s="72"/>
      <c r="B45" s="72" t="s">
        <v>52</v>
      </c>
    </row>
    <row r="46" spans="1:14" ht="36.75">
      <c r="A46" s="70"/>
      <c r="B46" s="70" t="s">
        <v>54</v>
      </c>
    </row>
    <row r="47" spans="1:14">
      <c r="B47" s="70" t="s">
        <v>55</v>
      </c>
    </row>
    <row r="48" spans="1:14" ht="24.75">
      <c r="B48" s="70" t="s">
        <v>104</v>
      </c>
    </row>
    <row r="49" spans="1:2">
      <c r="B49" s="70" t="s">
        <v>57</v>
      </c>
    </row>
    <row r="50" spans="1:2">
      <c r="A50" s="334" t="s">
        <v>105</v>
      </c>
      <c r="B50" s="334"/>
    </row>
    <row r="51" spans="1:2">
      <c r="A51" s="85">
        <v>1</v>
      </c>
      <c r="B51" s="100" t="s">
        <v>108</v>
      </c>
    </row>
    <row r="52" spans="1:2">
      <c r="A52" s="85">
        <v>2</v>
      </c>
      <c r="B52" s="100" t="s">
        <v>107</v>
      </c>
    </row>
    <row r="53" spans="1:2">
      <c r="A53" s="85">
        <v>3</v>
      </c>
      <c r="B53" s="100" t="s">
        <v>113</v>
      </c>
    </row>
    <row r="54" spans="1:2">
      <c r="A54" s="85">
        <v>4</v>
      </c>
      <c r="B54" s="100" t="s">
        <v>106</v>
      </c>
    </row>
    <row r="55" spans="1:2" ht="30">
      <c r="A55" s="85">
        <v>5</v>
      </c>
      <c r="B55" s="100" t="s">
        <v>109</v>
      </c>
    </row>
    <row r="56" spans="1:2">
      <c r="A56" s="85">
        <v>6</v>
      </c>
      <c r="B56" s="100" t="s">
        <v>110</v>
      </c>
    </row>
    <row r="57" spans="1:2">
      <c r="A57" s="85">
        <v>7</v>
      </c>
      <c r="B57" s="100" t="s">
        <v>111</v>
      </c>
    </row>
    <row r="58" spans="1:2">
      <c r="A58" s="85">
        <v>8</v>
      </c>
      <c r="B58" s="100" t="s">
        <v>112</v>
      </c>
    </row>
    <row r="59" spans="1:2" ht="30">
      <c r="A59" s="99">
        <v>9</v>
      </c>
      <c r="B59" s="100" t="s">
        <v>114</v>
      </c>
    </row>
    <row r="60" spans="1:2" ht="30">
      <c r="A60" s="99">
        <v>10</v>
      </c>
      <c r="B60" s="100" t="s">
        <v>91</v>
      </c>
    </row>
  </sheetData>
  <mergeCells count="4">
    <mergeCell ref="J3:K3"/>
    <mergeCell ref="L3:M3"/>
    <mergeCell ref="O3:Q3"/>
    <mergeCell ref="A50:B50"/>
  </mergeCells>
  <conditionalFormatting sqref="B19 B15">
    <cfRule type="cellIs" dxfId="3" priority="4" operator="equal">
      <formula>"-- SELECT OPTIONS --"</formula>
    </cfRule>
  </conditionalFormatting>
  <conditionalFormatting sqref="B19 B15">
    <cfRule type="cellIs" dxfId="2" priority="3" operator="equal">
      <formula>"Not Required"</formula>
    </cfRule>
  </conditionalFormatting>
  <conditionalFormatting sqref="B19 B15">
    <cfRule type="containsBlanks" dxfId="1" priority="2">
      <formula>LEN(TRIM(B15))=0</formula>
    </cfRule>
  </conditionalFormatting>
  <conditionalFormatting sqref="B19 B15">
    <cfRule type="cellIs" dxfId="0" priority="1" operator="equal">
      <formula>"Not Required"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3"/>
  <sheetViews>
    <sheetView topLeftCell="A3" workbookViewId="0">
      <selection activeCell="G11" sqref="G11"/>
    </sheetView>
  </sheetViews>
  <sheetFormatPr defaultRowHeight="15"/>
  <cols>
    <col min="4" max="4" width="64.85546875" customWidth="1"/>
    <col min="5" max="5" width="9.85546875" bestFit="1" customWidth="1"/>
  </cols>
  <sheetData>
    <row r="1" spans="1:7" ht="15.75" thickTop="1">
      <c r="A1" s="3"/>
      <c r="B1" s="4"/>
      <c r="C1" s="2"/>
      <c r="D1" s="2"/>
      <c r="E1" s="5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34</v>
      </c>
      <c r="D3" s="32"/>
      <c r="E3" s="25">
        <v>41094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44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1</v>
      </c>
      <c r="G11" s="73" t="e">
        <f>E15+E21+#REF!+#REF!+E32</f>
        <v>#REF!</v>
      </c>
    </row>
    <row r="12" spans="1:7">
      <c r="A12" s="14"/>
      <c r="B12" s="15"/>
      <c r="C12" s="49"/>
      <c r="D12" s="36" t="s">
        <v>8</v>
      </c>
      <c r="E12" s="47">
        <f>E11*4</f>
        <v>4</v>
      </c>
    </row>
    <row r="13" spans="1:7">
      <c r="A13" s="14"/>
      <c r="B13" s="15"/>
      <c r="C13" s="49"/>
      <c r="D13" s="37" t="s">
        <v>9</v>
      </c>
      <c r="E13" s="47">
        <f>E11*2</f>
        <v>2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66</v>
      </c>
      <c r="E15" s="50">
        <v>7</v>
      </c>
    </row>
    <row r="16" spans="1:7">
      <c r="A16" s="17"/>
      <c r="B16" s="18"/>
      <c r="C16" s="49"/>
      <c r="D16" s="36" t="s">
        <v>11</v>
      </c>
      <c r="E16" s="51">
        <f>E15</f>
        <v>7</v>
      </c>
    </row>
    <row r="17" spans="1:6">
      <c r="A17" s="17"/>
      <c r="B17" s="18"/>
      <c r="C17" s="49"/>
      <c r="D17" s="36" t="s">
        <v>73</v>
      </c>
      <c r="E17" s="51">
        <f>E15</f>
        <v>7</v>
      </c>
    </row>
    <row r="18" spans="1:6" ht="25.5">
      <c r="A18" s="12"/>
      <c r="B18" s="16"/>
      <c r="C18" s="28">
        <v>0</v>
      </c>
      <c r="D18" s="52" t="s">
        <v>13</v>
      </c>
      <c r="E18" s="50">
        <f>E15</f>
        <v>7</v>
      </c>
    </row>
    <row r="19" spans="1:6">
      <c r="A19" s="12"/>
      <c r="B19" s="16"/>
      <c r="C19" s="28"/>
      <c r="D19" s="53" t="s">
        <v>63</v>
      </c>
      <c r="E19" s="50">
        <f>E15</f>
        <v>7</v>
      </c>
    </row>
    <row r="20" spans="1:6">
      <c r="A20" s="12"/>
      <c r="B20" s="16"/>
      <c r="C20" s="26" t="s">
        <v>1</v>
      </c>
      <c r="D20" s="34" t="s">
        <v>59</v>
      </c>
      <c r="E20" s="27"/>
    </row>
    <row r="21" spans="1:6" ht="24">
      <c r="A21" s="12"/>
      <c r="B21" s="16"/>
      <c r="C21" s="30"/>
      <c r="D21" s="36" t="s">
        <v>43</v>
      </c>
      <c r="E21" s="50" t="e">
        <f>#REF!</f>
        <v>#REF!</v>
      </c>
    </row>
    <row r="22" spans="1:6">
      <c r="A22" s="17"/>
      <c r="B22" s="18"/>
      <c r="C22" s="49"/>
      <c r="D22" s="36" t="s">
        <v>42</v>
      </c>
      <c r="E22" s="51" t="e">
        <f>E21</f>
        <v>#REF!</v>
      </c>
    </row>
    <row r="23" spans="1:6">
      <c r="A23" s="17"/>
      <c r="B23" s="18"/>
      <c r="C23" s="49"/>
      <c r="D23" s="36" t="s">
        <v>12</v>
      </c>
      <c r="E23" s="51" t="e">
        <f>E21</f>
        <v>#REF!</v>
      </c>
    </row>
    <row r="24" spans="1:6" ht="25.5">
      <c r="A24" s="12"/>
      <c r="B24" s="16"/>
      <c r="C24" s="28">
        <v>0</v>
      </c>
      <c r="D24" s="52" t="s">
        <v>37</v>
      </c>
      <c r="E24" s="50" t="e">
        <f>E21</f>
        <v>#REF!</v>
      </c>
    </row>
    <row r="25" spans="1:6">
      <c r="A25" s="12"/>
      <c r="B25" s="16"/>
      <c r="C25" s="28"/>
      <c r="D25" s="53" t="s">
        <v>14</v>
      </c>
      <c r="E25" s="50" t="e">
        <f>E21</f>
        <v>#REF!</v>
      </c>
    </row>
    <row r="26" spans="1:6">
      <c r="A26" s="12"/>
      <c r="B26" s="16"/>
      <c r="C26" s="26" t="s">
        <v>1</v>
      </c>
      <c r="D26" s="34" t="s">
        <v>15</v>
      </c>
      <c r="E26" s="27"/>
    </row>
    <row r="27" spans="1:6">
      <c r="A27" s="12"/>
      <c r="B27" s="16"/>
      <c r="C27" s="30"/>
      <c r="D27" s="36" t="s">
        <v>16</v>
      </c>
      <c r="E27" s="50" t="e">
        <f>(E15+#REF!)*2</f>
        <v>#REF!</v>
      </c>
    </row>
    <row r="28" spans="1:6" ht="24">
      <c r="A28" s="12"/>
      <c r="B28" s="16"/>
      <c r="C28" s="30"/>
      <c r="D28" s="36" t="s">
        <v>17</v>
      </c>
      <c r="E28" s="29">
        <v>1</v>
      </c>
    </row>
    <row r="29" spans="1:6" ht="24">
      <c r="A29" s="17"/>
      <c r="B29" s="18"/>
      <c r="C29" s="49"/>
      <c r="D29" s="36" t="s">
        <v>18</v>
      </c>
      <c r="E29" s="51" t="e">
        <f>E27</f>
        <v>#REF!</v>
      </c>
    </row>
    <row r="30" spans="1:6">
      <c r="A30" s="17"/>
      <c r="B30" s="18"/>
      <c r="C30" s="49"/>
      <c r="D30" s="36" t="s">
        <v>19</v>
      </c>
      <c r="E30" s="47">
        <v>1</v>
      </c>
    </row>
    <row r="31" spans="1:6">
      <c r="A31" s="12"/>
      <c r="B31" s="16"/>
      <c r="C31" s="26" t="s">
        <v>1</v>
      </c>
      <c r="D31" s="34" t="s">
        <v>20</v>
      </c>
      <c r="E31" s="27"/>
      <c r="F31" t="s">
        <v>68</v>
      </c>
    </row>
    <row r="32" spans="1:6">
      <c r="A32" s="12"/>
      <c r="B32" s="16"/>
      <c r="C32" s="30"/>
      <c r="D32" s="35" t="s">
        <v>21</v>
      </c>
      <c r="E32" s="50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/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40</v>
      </c>
    </row>
    <row r="44" spans="1:5">
      <c r="A44" s="12"/>
      <c r="B44" s="16"/>
      <c r="C44" s="30"/>
      <c r="D44" s="35" t="s">
        <v>41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62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>
        <v>2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20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63"/>
  <sheetViews>
    <sheetView topLeftCell="A22" workbookViewId="0">
      <selection activeCell="E37" sqref="E37"/>
    </sheetView>
  </sheetViews>
  <sheetFormatPr defaultRowHeight="15"/>
  <cols>
    <col min="4" max="4" width="64.85546875" customWidth="1"/>
    <col min="5" max="5" width="9.85546875" bestFit="1" customWidth="1"/>
  </cols>
  <sheetData>
    <row r="1" spans="1:7" ht="15.75" thickTop="1">
      <c r="A1" s="3"/>
      <c r="B1" s="4"/>
      <c r="C1" s="2"/>
      <c r="D1" s="2"/>
      <c r="E1" s="5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34</v>
      </c>
      <c r="D3" s="32"/>
      <c r="E3" s="25">
        <v>41094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44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2</v>
      </c>
      <c r="G11" s="73"/>
    </row>
    <row r="12" spans="1:7">
      <c r="A12" s="14"/>
      <c r="B12" s="15"/>
      <c r="C12" s="49"/>
      <c r="D12" s="36" t="s">
        <v>8</v>
      </c>
      <c r="E12" s="47">
        <f>E11*4</f>
        <v>8</v>
      </c>
    </row>
    <row r="13" spans="1:7">
      <c r="A13" s="14"/>
      <c r="B13" s="15"/>
      <c r="C13" s="49"/>
      <c r="D13" s="37" t="s">
        <v>9</v>
      </c>
      <c r="E13" s="47">
        <f>E11*2</f>
        <v>4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67</v>
      </c>
      <c r="E15" s="50" t="e">
        <f>#REF!</f>
        <v>#REF!</v>
      </c>
    </row>
    <row r="16" spans="1:7">
      <c r="A16" s="17"/>
      <c r="B16" s="18"/>
      <c r="C16" s="49"/>
      <c r="D16" s="36" t="s">
        <v>11</v>
      </c>
      <c r="E16" s="51" t="e">
        <f>E15</f>
        <v>#REF!</v>
      </c>
    </row>
    <row r="17" spans="1:5">
      <c r="A17" s="17"/>
      <c r="B17" s="18"/>
      <c r="C17" s="49"/>
      <c r="D17" s="36" t="s">
        <v>73</v>
      </c>
      <c r="E17" s="51" t="e">
        <f>E15</f>
        <v>#REF!</v>
      </c>
    </row>
    <row r="18" spans="1:5" ht="25.5">
      <c r="A18" s="12"/>
      <c r="B18" s="16"/>
      <c r="C18" s="28">
        <v>0</v>
      </c>
      <c r="D18" s="52" t="s">
        <v>13</v>
      </c>
      <c r="E18" s="50" t="e">
        <f>E15</f>
        <v>#REF!</v>
      </c>
    </row>
    <row r="19" spans="1:5">
      <c r="A19" s="12"/>
      <c r="B19" s="16"/>
      <c r="C19" s="28"/>
      <c r="D19" s="53" t="s">
        <v>63</v>
      </c>
      <c r="E19" s="50" t="e">
        <f>E15</f>
        <v>#REF!</v>
      </c>
    </row>
    <row r="20" spans="1:5">
      <c r="A20" s="12"/>
      <c r="B20" s="16"/>
      <c r="C20" s="26" t="s">
        <v>1</v>
      </c>
      <c r="D20" s="34" t="s">
        <v>59</v>
      </c>
      <c r="E20" s="27"/>
    </row>
    <row r="21" spans="1:5" ht="24">
      <c r="A21" s="12"/>
      <c r="B21" s="16"/>
      <c r="C21" s="30"/>
      <c r="D21" s="36" t="s">
        <v>43</v>
      </c>
      <c r="E21" s="50" t="e">
        <f>#REF!</f>
        <v>#REF!</v>
      </c>
    </row>
    <row r="22" spans="1:5">
      <c r="A22" s="17"/>
      <c r="B22" s="18"/>
      <c r="C22" s="49"/>
      <c r="D22" s="36" t="s">
        <v>42</v>
      </c>
      <c r="E22" s="51" t="e">
        <f>E21</f>
        <v>#REF!</v>
      </c>
    </row>
    <row r="23" spans="1:5">
      <c r="A23" s="17"/>
      <c r="B23" s="18"/>
      <c r="C23" s="49"/>
      <c r="D23" s="36" t="s">
        <v>12</v>
      </c>
      <c r="E23" s="51" t="e">
        <f>E21</f>
        <v>#REF!</v>
      </c>
    </row>
    <row r="24" spans="1:5" ht="25.5">
      <c r="A24" s="12"/>
      <c r="B24" s="16"/>
      <c r="C24" s="28">
        <v>0</v>
      </c>
      <c r="D24" s="52" t="s">
        <v>37</v>
      </c>
      <c r="E24" s="50" t="e">
        <f>E21</f>
        <v>#REF!</v>
      </c>
    </row>
    <row r="25" spans="1:5">
      <c r="A25" s="12"/>
      <c r="B25" s="16"/>
      <c r="C25" s="28"/>
      <c r="D25" s="53" t="s">
        <v>14</v>
      </c>
      <c r="E25" s="50" t="e">
        <f>E21</f>
        <v>#REF!</v>
      </c>
    </row>
    <row r="26" spans="1:5">
      <c r="A26" s="12"/>
      <c r="B26" s="16"/>
      <c r="C26" s="26" t="s">
        <v>1</v>
      </c>
      <c r="D26" s="34" t="s">
        <v>15</v>
      </c>
      <c r="E26" s="27"/>
    </row>
    <row r="27" spans="1:5">
      <c r="A27" s="12"/>
      <c r="B27" s="16"/>
      <c r="C27" s="30"/>
      <c r="D27" s="36" t="s">
        <v>16</v>
      </c>
      <c r="E27" s="50" t="e">
        <f>E15*2</f>
        <v>#REF!</v>
      </c>
    </row>
    <row r="28" spans="1:5" ht="24">
      <c r="A28" s="12"/>
      <c r="B28" s="16"/>
      <c r="C28" s="30"/>
      <c r="D28" s="36" t="s">
        <v>17</v>
      </c>
      <c r="E28" s="29">
        <v>1</v>
      </c>
    </row>
    <row r="29" spans="1:5" ht="24">
      <c r="A29" s="17"/>
      <c r="B29" s="18"/>
      <c r="C29" s="49"/>
      <c r="D29" s="36" t="s">
        <v>18</v>
      </c>
      <c r="E29" s="51" t="e">
        <f>E27</f>
        <v>#REF!</v>
      </c>
    </row>
    <row r="30" spans="1:5">
      <c r="A30" s="17"/>
      <c r="B30" s="18"/>
      <c r="C30" s="49"/>
      <c r="D30" s="36" t="s">
        <v>19</v>
      </c>
      <c r="E30" s="47">
        <v>1</v>
      </c>
    </row>
    <row r="31" spans="1:5">
      <c r="A31" s="12"/>
      <c r="B31" s="16"/>
      <c r="C31" s="26" t="s">
        <v>1</v>
      </c>
      <c r="D31" s="34" t="s">
        <v>20</v>
      </c>
      <c r="E31" s="27"/>
    </row>
    <row r="32" spans="1:5">
      <c r="A32" s="12"/>
      <c r="B32" s="16"/>
      <c r="C32" s="30"/>
      <c r="D32" s="35" t="s">
        <v>21</v>
      </c>
      <c r="E32" s="29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>
        <v>1</v>
      </c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70</v>
      </c>
    </row>
    <row r="44" spans="1:5">
      <c r="A44" s="12"/>
      <c r="B44" s="16"/>
      <c r="C44" s="30"/>
      <c r="D44" s="35" t="s">
        <v>69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62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>
        <v>2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20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O78"/>
  <sheetViews>
    <sheetView zoomScale="80" zoomScaleNormal="80" workbookViewId="0">
      <selection activeCell="M1" sqref="M1"/>
    </sheetView>
  </sheetViews>
  <sheetFormatPr defaultRowHeight="15"/>
  <cols>
    <col min="1" max="1" width="6.140625" customWidth="1"/>
    <col min="2" max="2" width="30.140625" style="268" customWidth="1"/>
    <col min="3" max="12" width="13.85546875" customWidth="1"/>
    <col min="13" max="13" width="23" style="22" customWidth="1"/>
    <col min="16" max="16" width="14.140625" bestFit="1" customWidth="1"/>
    <col min="21" max="21" width="9.140625" customWidth="1"/>
  </cols>
  <sheetData>
    <row r="1" spans="2:13">
      <c r="D1" s="267"/>
    </row>
    <row r="2" spans="2:13" ht="15.75" thickBot="1"/>
    <row r="3" spans="2:13" s="22" customFormat="1" ht="45.75" thickBot="1">
      <c r="B3" s="156" t="s">
        <v>131</v>
      </c>
      <c r="C3" s="156" t="s">
        <v>177</v>
      </c>
      <c r="D3" s="156" t="s">
        <v>386</v>
      </c>
      <c r="F3" s="308" t="s">
        <v>434</v>
      </c>
      <c r="G3" s="309">
        <v>1</v>
      </c>
    </row>
    <row r="4" spans="2:13" ht="15.75" thickBot="1">
      <c r="B4" s="157" t="s">
        <v>311</v>
      </c>
      <c r="C4" s="158" t="s">
        <v>381</v>
      </c>
      <c r="D4" s="158">
        <v>6000</v>
      </c>
      <c r="J4" s="22"/>
      <c r="M4"/>
    </row>
    <row r="5" spans="2:13" ht="15.75" thickBot="1">
      <c r="B5" s="159" t="s">
        <v>312</v>
      </c>
      <c r="C5" s="160" t="s">
        <v>381</v>
      </c>
      <c r="D5" s="160">
        <v>10000</v>
      </c>
      <c r="I5" s="335" t="s">
        <v>437</v>
      </c>
      <c r="J5" s="336"/>
      <c r="K5" s="337"/>
      <c r="L5" s="311" t="s">
        <v>438</v>
      </c>
      <c r="M5"/>
    </row>
    <row r="6" spans="2:13" ht="30.75" thickBot="1">
      <c r="B6" s="161" t="s">
        <v>387</v>
      </c>
      <c r="C6" s="161" t="s">
        <v>381</v>
      </c>
      <c r="D6" s="162">
        <v>3000</v>
      </c>
      <c r="F6" s="310" t="s">
        <v>436</v>
      </c>
      <c r="G6" s="310">
        <f>N54</f>
        <v>287</v>
      </c>
      <c r="I6" s="339" t="s">
        <v>257</v>
      </c>
      <c r="J6" s="340"/>
      <c r="K6" s="341"/>
      <c r="L6" s="312">
        <f>N49</f>
        <v>207</v>
      </c>
      <c r="M6"/>
    </row>
    <row r="7" spans="2:13" s="22" customFormat="1">
      <c r="B7" s="120" t="s">
        <v>388</v>
      </c>
      <c r="C7" s="120" t="s">
        <v>381</v>
      </c>
      <c r="D7" s="120">
        <v>4000</v>
      </c>
      <c r="I7" s="342" t="s">
        <v>257</v>
      </c>
      <c r="J7" s="343"/>
      <c r="K7" s="344"/>
      <c r="L7" s="313">
        <f t="shared" ref="L7:L9" si="0">N50</f>
        <v>4</v>
      </c>
    </row>
    <row r="8" spans="2:13" ht="30">
      <c r="B8" s="163" t="s">
        <v>208</v>
      </c>
      <c r="C8" s="164" t="s">
        <v>381</v>
      </c>
      <c r="D8" s="164">
        <v>6000</v>
      </c>
      <c r="I8" s="342" t="s">
        <v>253</v>
      </c>
      <c r="J8" s="343"/>
      <c r="K8" s="344"/>
      <c r="L8" s="314">
        <f t="shared" si="0"/>
        <v>56</v>
      </c>
      <c r="M8"/>
    </row>
    <row r="9" spans="2:13" ht="15.75" thickBot="1">
      <c r="I9" s="345" t="s">
        <v>257</v>
      </c>
      <c r="J9" s="346"/>
      <c r="K9" s="347"/>
      <c r="L9" s="315">
        <f t="shared" si="0"/>
        <v>20</v>
      </c>
    </row>
    <row r="11" spans="2:13" ht="15.75" thickBot="1"/>
    <row r="12" spans="2:13" s="22" customFormat="1" ht="30.75" thickBot="1">
      <c r="B12" s="262" t="s">
        <v>178</v>
      </c>
      <c r="C12" s="257" t="s">
        <v>138</v>
      </c>
      <c r="D12" s="165" t="s">
        <v>333</v>
      </c>
      <c r="E12" s="165" t="s">
        <v>139</v>
      </c>
      <c r="F12" s="165" t="s">
        <v>142</v>
      </c>
      <c r="G12" s="165" t="s">
        <v>143</v>
      </c>
      <c r="H12" s="165" t="s">
        <v>145</v>
      </c>
      <c r="I12" s="165" t="s">
        <v>146</v>
      </c>
      <c r="J12" s="165" t="s">
        <v>148</v>
      </c>
      <c r="K12" s="165" t="s">
        <v>140</v>
      </c>
      <c r="L12" s="166" t="s">
        <v>308</v>
      </c>
    </row>
    <row r="13" spans="2:13">
      <c r="B13" s="269" t="s">
        <v>301</v>
      </c>
      <c r="C13" s="258">
        <f>CEILING('Capacity requirements'!L$23,500)</f>
        <v>1500</v>
      </c>
      <c r="D13" s="204">
        <f>CEILING('Capacity requirements'!L$24,500)</f>
        <v>5000</v>
      </c>
      <c r="E13" s="204">
        <f>CEILING('Capacity requirements'!L$25,500)</f>
        <v>4500</v>
      </c>
      <c r="F13" s="204">
        <f>CEILING('Capacity requirements'!L$27,500)</f>
        <v>3500</v>
      </c>
      <c r="G13" s="204">
        <f>CEILING('Capacity requirements'!L$29,500)</f>
        <v>5500</v>
      </c>
      <c r="H13" s="204">
        <f>CEILING('Capacity requirements'!L$31,500)</f>
        <v>4500</v>
      </c>
      <c r="I13" s="204">
        <f>CEILING('Capacity requirements'!L$36,500)</f>
        <v>5000</v>
      </c>
      <c r="J13" s="204">
        <f>CEILING('Capacity requirements'!L$38,500)</f>
        <v>7000</v>
      </c>
      <c r="K13" s="204">
        <f>CEILING('Capacity requirements'!L$44,500)</f>
        <v>5000</v>
      </c>
      <c r="L13" s="256">
        <f>CEILING('Capacity requirements'!L$46,500)</f>
        <v>7000</v>
      </c>
    </row>
    <row r="14" spans="2:13">
      <c r="B14" s="270" t="s">
        <v>302</v>
      </c>
      <c r="C14" s="259">
        <f>C$13</f>
        <v>1500</v>
      </c>
      <c r="D14" s="190">
        <f t="shared" ref="D14:L14" si="1">D$13</f>
        <v>5000</v>
      </c>
      <c r="E14" s="190">
        <f t="shared" si="1"/>
        <v>4500</v>
      </c>
      <c r="F14" s="190">
        <f t="shared" si="1"/>
        <v>3500</v>
      </c>
      <c r="G14" s="190">
        <f t="shared" si="1"/>
        <v>5500</v>
      </c>
      <c r="H14" s="190">
        <f t="shared" si="1"/>
        <v>4500</v>
      </c>
      <c r="I14" s="190">
        <f t="shared" si="1"/>
        <v>5000</v>
      </c>
      <c r="J14" s="190">
        <f t="shared" si="1"/>
        <v>7000</v>
      </c>
      <c r="K14" s="190">
        <f t="shared" si="1"/>
        <v>5000</v>
      </c>
      <c r="L14" s="253">
        <f t="shared" si="1"/>
        <v>7000</v>
      </c>
    </row>
    <row r="15" spans="2:13">
      <c r="B15" s="270" t="s">
        <v>309</v>
      </c>
      <c r="C15" s="260">
        <f>CEILING('Capacity requirements'!N$23,500)</f>
        <v>5000</v>
      </c>
      <c r="D15" s="205">
        <f>CEILING('Capacity requirements'!N$24,500)</f>
        <v>20500</v>
      </c>
      <c r="E15" s="205">
        <f>CEILING('Capacity requirements'!N$25,500)</f>
        <v>17500</v>
      </c>
      <c r="F15" s="205">
        <f>CEILING('Capacity requirements'!N$27,500)</f>
        <v>14000</v>
      </c>
      <c r="G15" s="205">
        <f>CEILING('Capacity requirements'!N$29,500)</f>
        <v>23000</v>
      </c>
      <c r="H15" s="205">
        <f>CEILING('Capacity requirements'!N$31,500)</f>
        <v>18000</v>
      </c>
      <c r="I15" s="205">
        <f>CEILING('Capacity requirements'!N$36,500)</f>
        <v>20500</v>
      </c>
      <c r="J15" s="205">
        <f>CEILING('Capacity requirements'!N$38,500)</f>
        <v>28500</v>
      </c>
      <c r="K15" s="205">
        <f>CEILING('Capacity requirements'!N$44,500)</f>
        <v>20500</v>
      </c>
      <c r="L15" s="252">
        <f>CEILING('Capacity requirements'!N$46,500)</f>
        <v>28500</v>
      </c>
    </row>
    <row r="16" spans="2:13">
      <c r="B16" s="270" t="s">
        <v>310</v>
      </c>
      <c r="C16" s="259">
        <f>C$15</f>
        <v>5000</v>
      </c>
      <c r="D16" s="190">
        <f t="shared" ref="D16:L16" si="2">D$15</f>
        <v>20500</v>
      </c>
      <c r="E16" s="190">
        <f t="shared" si="2"/>
        <v>17500</v>
      </c>
      <c r="F16" s="190">
        <f t="shared" si="2"/>
        <v>14000</v>
      </c>
      <c r="G16" s="190">
        <f t="shared" si="2"/>
        <v>23000</v>
      </c>
      <c r="H16" s="190">
        <f t="shared" si="2"/>
        <v>18000</v>
      </c>
      <c r="I16" s="190">
        <f t="shared" si="2"/>
        <v>20500</v>
      </c>
      <c r="J16" s="190">
        <f t="shared" si="2"/>
        <v>28500</v>
      </c>
      <c r="K16" s="190">
        <f t="shared" si="2"/>
        <v>20500</v>
      </c>
      <c r="L16" s="253">
        <f t="shared" si="2"/>
        <v>28500</v>
      </c>
    </row>
    <row r="17" spans="2:15" ht="30">
      <c r="B17" s="270" t="s">
        <v>323</v>
      </c>
      <c r="C17" s="259">
        <f>CEILING('Capacity requirements'!Q$23,500)</f>
        <v>10000</v>
      </c>
      <c r="D17" s="190">
        <f>CEILING('Capacity requirements'!Q$24,500)</f>
        <v>0</v>
      </c>
      <c r="E17" s="190">
        <f>CEILING('Capacity requirements'!Q$25,500)</f>
        <v>0</v>
      </c>
      <c r="F17" s="190">
        <f>CEILING('Capacity requirements'!Q$27,500)</f>
        <v>10000</v>
      </c>
      <c r="G17" s="190">
        <f>CEILING('Capacity requirements'!Q$29,500)</f>
        <v>0</v>
      </c>
      <c r="H17" s="190">
        <f>CEILING('Capacity requirements'!Q$31,500)</f>
        <v>10000</v>
      </c>
      <c r="I17" s="190">
        <f>CEILING('Capacity requirements'!Q$36,500)</f>
        <v>0</v>
      </c>
      <c r="J17" s="190">
        <f>CEILING('Capacity requirements'!Q$38,500)</f>
        <v>10000</v>
      </c>
      <c r="K17" s="190">
        <f>CEILING('Capacity requirements'!Q$44,500)</f>
        <v>0</v>
      </c>
      <c r="L17" s="253">
        <f>CEILING('Capacity requirements'!Q$46,500)</f>
        <v>0</v>
      </c>
    </row>
    <row r="18" spans="2:15" ht="30">
      <c r="B18" s="270" t="s">
        <v>322</v>
      </c>
      <c r="C18" s="260">
        <f>C$17</f>
        <v>10000</v>
      </c>
      <c r="D18" s="205">
        <f t="shared" ref="D18:L18" si="3">D$17</f>
        <v>0</v>
      </c>
      <c r="E18" s="205">
        <f t="shared" si="3"/>
        <v>0</v>
      </c>
      <c r="F18" s="205">
        <f t="shared" si="3"/>
        <v>10000</v>
      </c>
      <c r="G18" s="205">
        <f t="shared" si="3"/>
        <v>0</v>
      </c>
      <c r="H18" s="205">
        <f t="shared" si="3"/>
        <v>10000</v>
      </c>
      <c r="I18" s="205">
        <f t="shared" si="3"/>
        <v>0</v>
      </c>
      <c r="J18" s="205">
        <f t="shared" si="3"/>
        <v>10000</v>
      </c>
      <c r="K18" s="205">
        <f t="shared" si="3"/>
        <v>0</v>
      </c>
      <c r="L18" s="252">
        <f t="shared" si="3"/>
        <v>0</v>
      </c>
    </row>
    <row r="19" spans="2:15" ht="15.75" thickBot="1">
      <c r="B19" s="271" t="s">
        <v>402</v>
      </c>
      <c r="C19" s="261">
        <f>CEILING('Capacity requirements'!T$23,500)</f>
        <v>10000</v>
      </c>
      <c r="D19" s="254">
        <f>CEILING('Capacity requirements'!T$24,500)</f>
        <v>0</v>
      </c>
      <c r="E19" s="254">
        <f>CEILING('Capacity requirements'!T$25,500)</f>
        <v>0</v>
      </c>
      <c r="F19" s="254">
        <f>CEILING('Capacity requirements'!T$27,500)</f>
        <v>10000</v>
      </c>
      <c r="G19" s="254">
        <f>CEILING('Capacity requirements'!T$29,500)</f>
        <v>0</v>
      </c>
      <c r="H19" s="254">
        <f>CEILING('Capacity requirements'!T$31,500)</f>
        <v>10000</v>
      </c>
      <c r="I19" s="254">
        <f>CEILING('Capacity requirements'!T$36,500)</f>
        <v>0</v>
      </c>
      <c r="J19" s="254">
        <f>CEILING('Capacity requirements'!T$38,500)</f>
        <v>10000</v>
      </c>
      <c r="K19" s="254">
        <f>CEILING('Capacity requirements'!T$44,500)</f>
        <v>0</v>
      </c>
      <c r="L19" s="255">
        <f>CEILING('Capacity requirements'!T$46,500)</f>
        <v>0</v>
      </c>
    </row>
    <row r="22" spans="2:15" ht="15.75" thickBot="1"/>
    <row r="23" spans="2:15" s="22" customFormat="1" ht="30.75" thickBot="1">
      <c r="B23" s="262" t="s">
        <v>178</v>
      </c>
      <c r="C23" s="257" t="str">
        <f>$C$12</f>
        <v>Mumbai</v>
      </c>
      <c r="D23" s="257" t="str">
        <f>$D$12</f>
        <v>Nagpur DR @MMB</v>
      </c>
      <c r="E23" s="257" t="str">
        <f>$E$12</f>
        <v>Ahmedabad</v>
      </c>
      <c r="F23" s="257" t="str">
        <f>$F$12</f>
        <v>Bangalore</v>
      </c>
      <c r="G23" s="257" t="str">
        <f>$G$12</f>
        <v>Hyderabad</v>
      </c>
      <c r="H23" s="257" t="str">
        <f>$H$12</f>
        <v>Delhi</v>
      </c>
      <c r="I23" s="257" t="str">
        <f>$I$12</f>
        <v>Lucknow</v>
      </c>
      <c r="J23" s="257" t="str">
        <f>$J$12</f>
        <v>Kolkata</v>
      </c>
      <c r="K23" s="257" t="str">
        <f>$K$12</f>
        <v>Nagpur</v>
      </c>
      <c r="L23" s="282" t="str">
        <f>$L$12</f>
        <v>DR for 1 site @Nagpur</v>
      </c>
    </row>
    <row r="24" spans="2:15">
      <c r="B24" s="269" t="s">
        <v>326</v>
      </c>
      <c r="C24" s="258">
        <f>CEILING((C13/$D$4)+1,2)</f>
        <v>2</v>
      </c>
      <c r="D24" s="258">
        <f t="shared" ref="D24:L24" si="4">CEILING((D13/$D$4)+1,2)</f>
        <v>2</v>
      </c>
      <c r="E24" s="258">
        <f t="shared" si="4"/>
        <v>2</v>
      </c>
      <c r="F24" s="258">
        <f t="shared" si="4"/>
        <v>2</v>
      </c>
      <c r="G24" s="258">
        <f t="shared" si="4"/>
        <v>2</v>
      </c>
      <c r="H24" s="258">
        <f t="shared" si="4"/>
        <v>2</v>
      </c>
      <c r="I24" s="258">
        <f t="shared" si="4"/>
        <v>2</v>
      </c>
      <c r="J24" s="258">
        <f t="shared" si="4"/>
        <v>4</v>
      </c>
      <c r="K24" s="258">
        <f t="shared" si="4"/>
        <v>2</v>
      </c>
      <c r="L24" s="258">
        <f t="shared" si="4"/>
        <v>4</v>
      </c>
      <c r="N24" s="306">
        <f>SUM(C24:L24)</f>
        <v>24</v>
      </c>
      <c r="O24">
        <f>N24+N25</f>
        <v>55</v>
      </c>
    </row>
    <row r="25" spans="2:15">
      <c r="B25" s="270" t="s">
        <v>327</v>
      </c>
      <c r="C25" s="259">
        <f>CEILING((C14/$D$6),1)+1</f>
        <v>2</v>
      </c>
      <c r="D25" s="259">
        <f t="shared" ref="D25:L25" si="5">CEILING((D14/$D$6),1)+1</f>
        <v>3</v>
      </c>
      <c r="E25" s="259">
        <f t="shared" si="5"/>
        <v>3</v>
      </c>
      <c r="F25" s="259">
        <f t="shared" si="5"/>
        <v>3</v>
      </c>
      <c r="G25" s="259">
        <f t="shared" si="5"/>
        <v>3</v>
      </c>
      <c r="H25" s="259">
        <f t="shared" si="5"/>
        <v>3</v>
      </c>
      <c r="I25" s="259">
        <f t="shared" si="5"/>
        <v>3</v>
      </c>
      <c r="J25" s="259">
        <f t="shared" si="5"/>
        <v>4</v>
      </c>
      <c r="K25" s="259">
        <f t="shared" si="5"/>
        <v>3</v>
      </c>
      <c r="L25" s="259">
        <f t="shared" si="5"/>
        <v>4</v>
      </c>
      <c r="N25" s="306">
        <f t="shared" ref="N25:N32" si="6">SUM(C25:L25)</f>
        <v>31</v>
      </c>
    </row>
    <row r="26" spans="2:15">
      <c r="B26" s="270" t="s">
        <v>328</v>
      </c>
      <c r="C26" s="260">
        <f>CEILING((C15/$D$5)+1,2)</f>
        <v>2</v>
      </c>
      <c r="D26" s="260">
        <f t="shared" ref="D26:L26" si="7">CEILING((D15/$D$5)+1,2)</f>
        <v>4</v>
      </c>
      <c r="E26" s="260">
        <f t="shared" si="7"/>
        <v>4</v>
      </c>
      <c r="F26" s="260">
        <f t="shared" si="7"/>
        <v>4</v>
      </c>
      <c r="G26" s="260">
        <f t="shared" si="7"/>
        <v>4</v>
      </c>
      <c r="H26" s="260">
        <f t="shared" si="7"/>
        <v>4</v>
      </c>
      <c r="I26" s="260">
        <f t="shared" si="7"/>
        <v>4</v>
      </c>
      <c r="J26" s="260">
        <f t="shared" si="7"/>
        <v>4</v>
      </c>
      <c r="K26" s="260">
        <f t="shared" si="7"/>
        <v>4</v>
      </c>
      <c r="L26" s="260">
        <f t="shared" si="7"/>
        <v>4</v>
      </c>
      <c r="N26" s="306">
        <f t="shared" si="6"/>
        <v>38</v>
      </c>
      <c r="O26">
        <f>N26+N27</f>
        <v>104</v>
      </c>
    </row>
    <row r="27" spans="2:15">
      <c r="B27" s="270" t="s">
        <v>329</v>
      </c>
      <c r="C27" s="259">
        <f>CEILING((C16/$D$7),1)+1</f>
        <v>3</v>
      </c>
      <c r="D27" s="259">
        <f t="shared" ref="D27:L27" si="8">CEILING((D16/$D$7),1)+1</f>
        <v>7</v>
      </c>
      <c r="E27" s="259">
        <f t="shared" si="8"/>
        <v>6</v>
      </c>
      <c r="F27" s="259">
        <f t="shared" si="8"/>
        <v>5</v>
      </c>
      <c r="G27" s="259">
        <f t="shared" si="8"/>
        <v>7</v>
      </c>
      <c r="H27" s="259">
        <f t="shared" si="8"/>
        <v>6</v>
      </c>
      <c r="I27" s="259">
        <f t="shared" si="8"/>
        <v>7</v>
      </c>
      <c r="J27" s="259">
        <f t="shared" si="8"/>
        <v>9</v>
      </c>
      <c r="K27" s="259">
        <f t="shared" si="8"/>
        <v>7</v>
      </c>
      <c r="L27" s="259">
        <f t="shared" si="8"/>
        <v>9</v>
      </c>
      <c r="N27" s="306">
        <f t="shared" si="6"/>
        <v>66</v>
      </c>
    </row>
    <row r="28" spans="2:15">
      <c r="B28" s="270" t="s">
        <v>330</v>
      </c>
      <c r="C28" s="259">
        <f>IF(C17&gt;1,CEILING((C17/$D$5)+1,2),0)</f>
        <v>2</v>
      </c>
      <c r="D28" s="259">
        <f t="shared" ref="D28:L28" si="9">IF(D17&gt;1,CEILING((D17/$D$5)+1,2),0)</f>
        <v>0</v>
      </c>
      <c r="E28" s="259">
        <f t="shared" si="9"/>
        <v>0</v>
      </c>
      <c r="F28" s="259">
        <f t="shared" si="9"/>
        <v>2</v>
      </c>
      <c r="G28" s="259">
        <f t="shared" si="9"/>
        <v>0</v>
      </c>
      <c r="H28" s="259">
        <f t="shared" si="9"/>
        <v>2</v>
      </c>
      <c r="I28" s="259">
        <f t="shared" si="9"/>
        <v>0</v>
      </c>
      <c r="J28" s="259">
        <f t="shared" si="9"/>
        <v>2</v>
      </c>
      <c r="K28" s="259">
        <f t="shared" si="9"/>
        <v>0</v>
      </c>
      <c r="L28" s="259">
        <f t="shared" si="9"/>
        <v>0</v>
      </c>
      <c r="N28" s="306">
        <f t="shared" si="6"/>
        <v>8</v>
      </c>
      <c r="O28">
        <f>SUM(N28:N31)</f>
        <v>48</v>
      </c>
    </row>
    <row r="29" spans="2:15">
      <c r="B29" s="270" t="s">
        <v>331</v>
      </c>
      <c r="C29" s="260">
        <f>IF(C18&gt;1,CEILING((C18/$D$7)+1,2),0)</f>
        <v>4</v>
      </c>
      <c r="D29" s="260">
        <f t="shared" ref="D29:L29" si="10">IF(D18&gt;1,CEILING((D18/$D$7)+1,2),0)</f>
        <v>0</v>
      </c>
      <c r="E29" s="260">
        <f t="shared" si="10"/>
        <v>0</v>
      </c>
      <c r="F29" s="260">
        <f t="shared" si="10"/>
        <v>4</v>
      </c>
      <c r="G29" s="260">
        <f t="shared" si="10"/>
        <v>0</v>
      </c>
      <c r="H29" s="260">
        <f t="shared" si="10"/>
        <v>4</v>
      </c>
      <c r="I29" s="260">
        <f t="shared" si="10"/>
        <v>0</v>
      </c>
      <c r="J29" s="260">
        <f t="shared" si="10"/>
        <v>4</v>
      </c>
      <c r="K29" s="260">
        <f t="shared" si="10"/>
        <v>0</v>
      </c>
      <c r="L29" s="260">
        <f t="shared" si="10"/>
        <v>0</v>
      </c>
      <c r="N29" s="306">
        <f t="shared" si="6"/>
        <v>16</v>
      </c>
    </row>
    <row r="30" spans="2:15">
      <c r="B30" s="270" t="s">
        <v>332</v>
      </c>
      <c r="C30" s="259">
        <f>IF(C19&gt;1,CEILING((C19/$D$8)+1,2),0)</f>
        <v>4</v>
      </c>
      <c r="D30" s="259">
        <f t="shared" ref="D30:L30" si="11">IF(D19&gt;1,CEILING((D19/$D$8)+1,2),0)</f>
        <v>0</v>
      </c>
      <c r="E30" s="259">
        <f t="shared" si="11"/>
        <v>0</v>
      </c>
      <c r="F30" s="259">
        <f t="shared" si="11"/>
        <v>4</v>
      </c>
      <c r="G30" s="259">
        <f t="shared" si="11"/>
        <v>0</v>
      </c>
      <c r="H30" s="259">
        <f t="shared" si="11"/>
        <v>4</v>
      </c>
      <c r="I30" s="259">
        <f t="shared" si="11"/>
        <v>0</v>
      </c>
      <c r="J30" s="259">
        <f t="shared" si="11"/>
        <v>4</v>
      </c>
      <c r="K30" s="259">
        <f t="shared" si="11"/>
        <v>0</v>
      </c>
      <c r="L30" s="259">
        <f t="shared" si="11"/>
        <v>0</v>
      </c>
      <c r="N30" s="306">
        <f t="shared" si="6"/>
        <v>16</v>
      </c>
    </row>
    <row r="31" spans="2:15">
      <c r="B31" s="270" t="s">
        <v>314</v>
      </c>
      <c r="C31" s="260">
        <v>2</v>
      </c>
      <c r="D31" s="260">
        <v>0</v>
      </c>
      <c r="E31" s="260">
        <v>0</v>
      </c>
      <c r="F31" s="260">
        <v>2</v>
      </c>
      <c r="G31" s="260">
        <v>0</v>
      </c>
      <c r="H31" s="260">
        <v>2</v>
      </c>
      <c r="I31" s="260">
        <v>0</v>
      </c>
      <c r="J31" s="260">
        <v>2</v>
      </c>
      <c r="K31" s="260">
        <v>0</v>
      </c>
      <c r="L31" s="263">
        <v>0</v>
      </c>
      <c r="N31" s="306">
        <f t="shared" si="6"/>
        <v>8</v>
      </c>
    </row>
    <row r="32" spans="2:15" ht="15.75" thickBot="1">
      <c r="B32" s="271" t="s">
        <v>342</v>
      </c>
      <c r="C32" s="261">
        <v>0</v>
      </c>
      <c r="D32" s="261">
        <f>$C$32</f>
        <v>0</v>
      </c>
      <c r="E32" s="261">
        <f t="shared" ref="E32:L32" si="12">$C$32</f>
        <v>0</v>
      </c>
      <c r="F32" s="261">
        <f t="shared" si="12"/>
        <v>0</v>
      </c>
      <c r="G32" s="261">
        <f t="shared" si="12"/>
        <v>0</v>
      </c>
      <c r="H32" s="261">
        <f t="shared" si="12"/>
        <v>0</v>
      </c>
      <c r="I32" s="261">
        <f t="shared" si="12"/>
        <v>0</v>
      </c>
      <c r="J32" s="261">
        <f t="shared" si="12"/>
        <v>0</v>
      </c>
      <c r="K32" s="261">
        <f t="shared" si="12"/>
        <v>0</v>
      </c>
      <c r="L32" s="283">
        <f t="shared" si="12"/>
        <v>0</v>
      </c>
      <c r="N32" s="306">
        <f t="shared" si="6"/>
        <v>0</v>
      </c>
    </row>
    <row r="35" spans="2:13" ht="30.75" thickBot="1">
      <c r="B35" s="266" t="s">
        <v>315</v>
      </c>
      <c r="C35" s="264">
        <f t="shared" ref="C35:L35" si="13">SUM(C24:C27,C28:C32)</f>
        <v>21</v>
      </c>
      <c r="D35" s="264">
        <f t="shared" si="13"/>
        <v>16</v>
      </c>
      <c r="E35" s="264">
        <f t="shared" si="13"/>
        <v>15</v>
      </c>
      <c r="F35" s="264">
        <f t="shared" si="13"/>
        <v>26</v>
      </c>
      <c r="G35" s="264">
        <f t="shared" si="13"/>
        <v>16</v>
      </c>
      <c r="H35" s="264">
        <f t="shared" si="13"/>
        <v>27</v>
      </c>
      <c r="I35" s="264">
        <f t="shared" si="13"/>
        <v>16</v>
      </c>
      <c r="J35" s="264">
        <f t="shared" si="13"/>
        <v>33</v>
      </c>
      <c r="K35" s="264">
        <f t="shared" si="13"/>
        <v>16</v>
      </c>
      <c r="L35" s="265">
        <f t="shared" si="13"/>
        <v>21</v>
      </c>
    </row>
    <row r="37" spans="2:13" ht="15.75" thickBot="1"/>
    <row r="38" spans="2:13" ht="30.75" thickBot="1">
      <c r="B38" s="262" t="s">
        <v>178</v>
      </c>
      <c r="C38" s="257" t="str">
        <f>$C$12</f>
        <v>Mumbai</v>
      </c>
      <c r="D38" s="257" t="str">
        <f>$D$12</f>
        <v>Nagpur DR @MMB</v>
      </c>
      <c r="E38" s="257" t="str">
        <f>$E$12</f>
        <v>Ahmedabad</v>
      </c>
      <c r="F38" s="257" t="str">
        <f>$F$12</f>
        <v>Bangalore</v>
      </c>
      <c r="G38" s="257" t="str">
        <f>$G$12</f>
        <v>Hyderabad</v>
      </c>
      <c r="H38" s="257" t="str">
        <f>$H$12</f>
        <v>Delhi</v>
      </c>
      <c r="I38" s="257" t="str">
        <f>$I$12</f>
        <v>Lucknow</v>
      </c>
      <c r="J38" s="257" t="str">
        <f>$J$12</f>
        <v>Kolkata</v>
      </c>
      <c r="K38" s="257" t="str">
        <f>$K$12</f>
        <v>Nagpur</v>
      </c>
      <c r="L38" s="257" t="str">
        <f>$L$12</f>
        <v>DR for 1 site @Nagpur</v>
      </c>
    </row>
    <row r="39" spans="2:13" ht="30">
      <c r="B39" s="270" t="s">
        <v>317</v>
      </c>
      <c r="C39" s="258">
        <f>IF((C16+C14)&gt;40000,4,2)</f>
        <v>2</v>
      </c>
      <c r="D39" s="258">
        <f t="shared" ref="D39:L39" si="14">IF((D16+D14)&gt;40000,4,2)</f>
        <v>2</v>
      </c>
      <c r="E39" s="258">
        <f t="shared" si="14"/>
        <v>2</v>
      </c>
      <c r="F39" s="258">
        <f t="shared" si="14"/>
        <v>2</v>
      </c>
      <c r="G39" s="258">
        <f t="shared" si="14"/>
        <v>2</v>
      </c>
      <c r="H39" s="258">
        <f t="shared" si="14"/>
        <v>2</v>
      </c>
      <c r="I39" s="258">
        <f t="shared" si="14"/>
        <v>2</v>
      </c>
      <c r="J39" s="258">
        <f t="shared" si="14"/>
        <v>2</v>
      </c>
      <c r="K39" s="258">
        <f t="shared" si="14"/>
        <v>2</v>
      </c>
      <c r="L39" s="258">
        <f t="shared" si="14"/>
        <v>2</v>
      </c>
    </row>
    <row r="40" spans="2:13" ht="30">
      <c r="B40" s="270" t="s">
        <v>316</v>
      </c>
      <c r="C40" s="259">
        <f>C39</f>
        <v>2</v>
      </c>
      <c r="D40" s="259">
        <f t="shared" ref="D40:L40" si="15">D39</f>
        <v>2</v>
      </c>
      <c r="E40" s="259">
        <f t="shared" si="15"/>
        <v>2</v>
      </c>
      <c r="F40" s="259">
        <f t="shared" si="15"/>
        <v>2</v>
      </c>
      <c r="G40" s="259">
        <f t="shared" si="15"/>
        <v>2</v>
      </c>
      <c r="H40" s="259">
        <f t="shared" si="15"/>
        <v>2</v>
      </c>
      <c r="I40" s="259">
        <f t="shared" si="15"/>
        <v>2</v>
      </c>
      <c r="J40" s="259">
        <f t="shared" si="15"/>
        <v>2</v>
      </c>
      <c r="K40" s="259">
        <f t="shared" si="15"/>
        <v>2</v>
      </c>
      <c r="L40" s="259">
        <f t="shared" si="15"/>
        <v>2</v>
      </c>
    </row>
    <row r="41" spans="2:13" ht="30">
      <c r="B41" s="270" t="s">
        <v>319</v>
      </c>
      <c r="C41" s="260">
        <v>2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52">
        <f>$C$41</f>
        <v>2</v>
      </c>
    </row>
    <row r="42" spans="2:13" ht="30">
      <c r="B42" s="270" t="s">
        <v>335</v>
      </c>
      <c r="C42" s="259">
        <v>2</v>
      </c>
      <c r="D42" s="190">
        <v>0</v>
      </c>
      <c r="E42" s="190">
        <f>$D$42</f>
        <v>0</v>
      </c>
      <c r="F42" s="190">
        <f t="shared" ref="F42:J42" si="16">$C$42</f>
        <v>2</v>
      </c>
      <c r="G42" s="190">
        <f>$D$42</f>
        <v>0</v>
      </c>
      <c r="H42" s="190">
        <f t="shared" si="16"/>
        <v>2</v>
      </c>
      <c r="I42" s="190">
        <f>$E$42</f>
        <v>0</v>
      </c>
      <c r="J42" s="190">
        <f t="shared" si="16"/>
        <v>2</v>
      </c>
      <c r="K42" s="190">
        <f t="shared" ref="K42:L42" si="17">$E$42</f>
        <v>0</v>
      </c>
      <c r="L42" s="190">
        <f t="shared" si="17"/>
        <v>0</v>
      </c>
    </row>
    <row r="43" spans="2:13" ht="30">
      <c r="B43" s="270" t="s">
        <v>336</v>
      </c>
      <c r="C43" s="260">
        <f>C42</f>
        <v>2</v>
      </c>
      <c r="D43" s="205">
        <f t="shared" ref="D43:L43" si="18">D42</f>
        <v>0</v>
      </c>
      <c r="E43" s="205">
        <f t="shared" si="18"/>
        <v>0</v>
      </c>
      <c r="F43" s="205">
        <f t="shared" si="18"/>
        <v>2</v>
      </c>
      <c r="G43" s="205">
        <f t="shared" si="18"/>
        <v>0</v>
      </c>
      <c r="H43" s="205">
        <f t="shared" si="18"/>
        <v>2</v>
      </c>
      <c r="I43" s="205">
        <f t="shared" si="18"/>
        <v>0</v>
      </c>
      <c r="J43" s="205">
        <f t="shared" si="18"/>
        <v>2</v>
      </c>
      <c r="K43" s="205">
        <f t="shared" si="18"/>
        <v>0</v>
      </c>
      <c r="L43" s="252">
        <f t="shared" si="18"/>
        <v>0</v>
      </c>
    </row>
    <row r="44" spans="2:13" ht="30.75" thickBot="1">
      <c r="B44" s="271" t="s">
        <v>318</v>
      </c>
      <c r="C44" s="261">
        <v>2</v>
      </c>
      <c r="D44" s="254">
        <f>$C$44</f>
        <v>2</v>
      </c>
      <c r="E44" s="254">
        <f t="shared" ref="E44:L44" si="19">$C$44</f>
        <v>2</v>
      </c>
      <c r="F44" s="254">
        <f t="shared" si="19"/>
        <v>2</v>
      </c>
      <c r="G44" s="254">
        <f t="shared" si="19"/>
        <v>2</v>
      </c>
      <c r="H44" s="254">
        <f t="shared" si="19"/>
        <v>2</v>
      </c>
      <c r="I44" s="254">
        <f t="shared" si="19"/>
        <v>2</v>
      </c>
      <c r="J44" s="254">
        <f t="shared" si="19"/>
        <v>2</v>
      </c>
      <c r="K44" s="254">
        <f t="shared" si="19"/>
        <v>2</v>
      </c>
      <c r="L44" s="255">
        <f t="shared" si="19"/>
        <v>2</v>
      </c>
    </row>
    <row r="47" spans="2:13" ht="15.75" thickBot="1"/>
    <row r="48" spans="2:13" ht="30.75" thickBot="1">
      <c r="B48" s="262" t="s">
        <v>178</v>
      </c>
      <c r="C48" s="257" t="str">
        <f>$C$12</f>
        <v>Mumbai</v>
      </c>
      <c r="D48" s="257" t="str">
        <f>$D$12</f>
        <v>Nagpur DR @MMB</v>
      </c>
      <c r="E48" s="257" t="str">
        <f>$E$12</f>
        <v>Ahmedabad</v>
      </c>
      <c r="F48" s="257" t="str">
        <f>$F$12</f>
        <v>Bangalore</v>
      </c>
      <c r="G48" s="257" t="str">
        <f>$G$12</f>
        <v>Hyderabad</v>
      </c>
      <c r="H48" s="257" t="str">
        <f>$H$12</f>
        <v>Delhi</v>
      </c>
      <c r="I48" s="257" t="str">
        <f>$I$12</f>
        <v>Lucknow</v>
      </c>
      <c r="J48" s="257" t="str">
        <f>$J$12</f>
        <v>Kolkata</v>
      </c>
      <c r="K48" s="257" t="str">
        <f>$K$12</f>
        <v>Nagpur</v>
      </c>
      <c r="L48" s="257" t="str">
        <f>$L$12</f>
        <v>DR for 1 site @Nagpur</v>
      </c>
      <c r="M48" s="274" t="s">
        <v>325</v>
      </c>
    </row>
    <row r="49" spans="2:14" ht="30.75" thickBot="1">
      <c r="B49" s="275" t="s">
        <v>429</v>
      </c>
      <c r="C49" s="260">
        <f t="shared" ref="C49:L49" si="20">C35</f>
        <v>21</v>
      </c>
      <c r="D49" s="260">
        <f t="shared" si="20"/>
        <v>16</v>
      </c>
      <c r="E49" s="260">
        <f t="shared" si="20"/>
        <v>15</v>
      </c>
      <c r="F49" s="260">
        <f t="shared" si="20"/>
        <v>26</v>
      </c>
      <c r="G49" s="260">
        <f t="shared" si="20"/>
        <v>16</v>
      </c>
      <c r="H49" s="260">
        <f t="shared" si="20"/>
        <v>27</v>
      </c>
      <c r="I49" s="260">
        <f t="shared" si="20"/>
        <v>16</v>
      </c>
      <c r="J49" s="260">
        <f t="shared" si="20"/>
        <v>33</v>
      </c>
      <c r="K49" s="260">
        <f t="shared" si="20"/>
        <v>16</v>
      </c>
      <c r="L49" s="260">
        <f t="shared" si="20"/>
        <v>21</v>
      </c>
      <c r="M49" s="305" t="s">
        <v>257</v>
      </c>
      <c r="N49" s="306">
        <f>SUM(C49:L49)</f>
        <v>207</v>
      </c>
    </row>
    <row r="50" spans="2:14" ht="30.75" thickBot="1">
      <c r="B50" s="276" t="s">
        <v>358</v>
      </c>
      <c r="C50" s="278">
        <f>C41</f>
        <v>2</v>
      </c>
      <c r="D50" s="278">
        <f t="shared" ref="D50:L50" si="21">D41</f>
        <v>0</v>
      </c>
      <c r="E50" s="278">
        <f t="shared" si="21"/>
        <v>0</v>
      </c>
      <c r="F50" s="278">
        <f t="shared" si="21"/>
        <v>0</v>
      </c>
      <c r="G50" s="278">
        <f t="shared" si="21"/>
        <v>0</v>
      </c>
      <c r="H50" s="278">
        <f t="shared" si="21"/>
        <v>0</v>
      </c>
      <c r="I50" s="278">
        <f t="shared" si="21"/>
        <v>0</v>
      </c>
      <c r="J50" s="278">
        <f t="shared" si="21"/>
        <v>0</v>
      </c>
      <c r="K50" s="278">
        <f t="shared" si="21"/>
        <v>0</v>
      </c>
      <c r="L50" s="278">
        <f t="shared" si="21"/>
        <v>2</v>
      </c>
      <c r="M50" s="279" t="s">
        <v>257</v>
      </c>
      <c r="N50" s="306">
        <f t="shared" ref="N50:N54" si="22">SUM(C50:L50)</f>
        <v>4</v>
      </c>
    </row>
    <row r="51" spans="2:14" ht="30.75" thickBot="1">
      <c r="B51" s="276" t="s">
        <v>359</v>
      </c>
      <c r="C51" s="260">
        <f t="shared" ref="C51:L51" si="23">SUM(C39:C40,C42:C43)</f>
        <v>8</v>
      </c>
      <c r="D51" s="260">
        <f t="shared" si="23"/>
        <v>4</v>
      </c>
      <c r="E51" s="260">
        <f t="shared" si="23"/>
        <v>4</v>
      </c>
      <c r="F51" s="260">
        <f t="shared" si="23"/>
        <v>8</v>
      </c>
      <c r="G51" s="260">
        <f t="shared" si="23"/>
        <v>4</v>
      </c>
      <c r="H51" s="260">
        <f t="shared" si="23"/>
        <v>8</v>
      </c>
      <c r="I51" s="260">
        <f t="shared" si="23"/>
        <v>4</v>
      </c>
      <c r="J51" s="260">
        <f t="shared" si="23"/>
        <v>8</v>
      </c>
      <c r="K51" s="260">
        <f t="shared" si="23"/>
        <v>4</v>
      </c>
      <c r="L51" s="260">
        <f t="shared" si="23"/>
        <v>4</v>
      </c>
      <c r="M51" s="273" t="s">
        <v>253</v>
      </c>
      <c r="N51" s="306">
        <f t="shared" si="22"/>
        <v>56</v>
      </c>
    </row>
    <row r="52" spans="2:14" ht="30.75" thickBot="1">
      <c r="B52" s="276" t="s">
        <v>360</v>
      </c>
      <c r="C52" s="278">
        <f>C44</f>
        <v>2</v>
      </c>
      <c r="D52" s="278">
        <f t="shared" ref="D52:L52" si="24">D44</f>
        <v>2</v>
      </c>
      <c r="E52" s="278">
        <f t="shared" si="24"/>
        <v>2</v>
      </c>
      <c r="F52" s="278">
        <f t="shared" si="24"/>
        <v>2</v>
      </c>
      <c r="G52" s="278">
        <f t="shared" si="24"/>
        <v>2</v>
      </c>
      <c r="H52" s="278">
        <f t="shared" si="24"/>
        <v>2</v>
      </c>
      <c r="I52" s="278">
        <f t="shared" si="24"/>
        <v>2</v>
      </c>
      <c r="J52" s="278">
        <f t="shared" si="24"/>
        <v>2</v>
      </c>
      <c r="K52" s="278">
        <f t="shared" si="24"/>
        <v>2</v>
      </c>
      <c r="L52" s="278">
        <f t="shared" si="24"/>
        <v>2</v>
      </c>
      <c r="M52" s="279" t="s">
        <v>257</v>
      </c>
      <c r="N52" s="306">
        <f t="shared" si="22"/>
        <v>20</v>
      </c>
    </row>
    <row r="53" spans="2:14" ht="30.75" thickBot="1">
      <c r="B53" s="276" t="s">
        <v>377</v>
      </c>
      <c r="C53" s="297">
        <v>0</v>
      </c>
      <c r="D53" s="297">
        <f>$C$53</f>
        <v>0</v>
      </c>
      <c r="E53" s="297">
        <f t="shared" ref="E53:L53" si="25">$C$53</f>
        <v>0</v>
      </c>
      <c r="F53" s="297">
        <f t="shared" si="25"/>
        <v>0</v>
      </c>
      <c r="G53" s="297">
        <f t="shared" si="25"/>
        <v>0</v>
      </c>
      <c r="H53" s="297">
        <f t="shared" si="25"/>
        <v>0</v>
      </c>
      <c r="I53" s="297">
        <f t="shared" si="25"/>
        <v>0</v>
      </c>
      <c r="J53" s="297">
        <f t="shared" si="25"/>
        <v>0</v>
      </c>
      <c r="K53" s="297">
        <f t="shared" si="25"/>
        <v>0</v>
      </c>
      <c r="L53" s="297">
        <f t="shared" si="25"/>
        <v>0</v>
      </c>
      <c r="M53" s="273" t="s">
        <v>435</v>
      </c>
      <c r="N53" s="306">
        <f t="shared" si="22"/>
        <v>0</v>
      </c>
    </row>
    <row r="54" spans="2:14" ht="30.75" thickBot="1">
      <c r="B54" s="277" t="s">
        <v>324</v>
      </c>
      <c r="C54" s="298">
        <f>SUM(C49:C53)</f>
        <v>33</v>
      </c>
      <c r="D54" s="298">
        <f t="shared" ref="D54:L54" si="26">SUM(D49:D53)</f>
        <v>22</v>
      </c>
      <c r="E54" s="298">
        <f t="shared" si="26"/>
        <v>21</v>
      </c>
      <c r="F54" s="298">
        <f t="shared" si="26"/>
        <v>36</v>
      </c>
      <c r="G54" s="298">
        <f t="shared" si="26"/>
        <v>22</v>
      </c>
      <c r="H54" s="298">
        <f t="shared" si="26"/>
        <v>37</v>
      </c>
      <c r="I54" s="298">
        <f t="shared" si="26"/>
        <v>22</v>
      </c>
      <c r="J54" s="298">
        <f t="shared" si="26"/>
        <v>43</v>
      </c>
      <c r="K54" s="298">
        <f t="shared" si="26"/>
        <v>22</v>
      </c>
      <c r="L54" s="299">
        <f t="shared" si="26"/>
        <v>29</v>
      </c>
      <c r="M54" s="273"/>
      <c r="N54" s="306">
        <f t="shared" si="22"/>
        <v>287</v>
      </c>
    </row>
    <row r="57" spans="2:14">
      <c r="B57" s="268" t="s">
        <v>389</v>
      </c>
      <c r="C57" s="186">
        <f>CEILING((SUM(C49,C50,C53)+(C51*2))/16,1)</f>
        <v>3</v>
      </c>
      <c r="D57" s="186">
        <f t="shared" ref="D57:L57" si="27">CEILING((SUM(D49,D50,D53)+(D51*2))/16,1)</f>
        <v>2</v>
      </c>
      <c r="E57" s="186">
        <f t="shared" si="27"/>
        <v>2</v>
      </c>
      <c r="F57" s="186">
        <f t="shared" si="27"/>
        <v>3</v>
      </c>
      <c r="G57" s="186">
        <f t="shared" si="27"/>
        <v>2</v>
      </c>
      <c r="H57" s="186">
        <f t="shared" si="27"/>
        <v>3</v>
      </c>
      <c r="I57" s="186">
        <f t="shared" si="27"/>
        <v>2</v>
      </c>
      <c r="J57" s="186">
        <f t="shared" si="27"/>
        <v>4</v>
      </c>
      <c r="K57" s="186">
        <f t="shared" si="27"/>
        <v>2</v>
      </c>
      <c r="L57" s="186">
        <f t="shared" si="27"/>
        <v>2</v>
      </c>
    </row>
    <row r="60" spans="2:14">
      <c r="B60" s="268" t="s">
        <v>400</v>
      </c>
      <c r="C60" s="186">
        <f>CEILING((C24*2)/4,1)+CEILING((C26*2)/4,1)+CEILING((C28*2)/4,1)</f>
        <v>3</v>
      </c>
      <c r="D60" s="186">
        <f t="shared" ref="D60:L60" si="28">CEILING((D24*2)/4,1)+CEILING((D26*2)/4,1)+CEILING((D28*2)/4,1)</f>
        <v>3</v>
      </c>
      <c r="E60" s="186">
        <f t="shared" si="28"/>
        <v>3</v>
      </c>
      <c r="F60" s="186">
        <f t="shared" si="28"/>
        <v>4</v>
      </c>
      <c r="G60" s="186">
        <f t="shared" si="28"/>
        <v>3</v>
      </c>
      <c r="H60" s="186">
        <f t="shared" si="28"/>
        <v>4</v>
      </c>
      <c r="I60" s="186">
        <f t="shared" si="28"/>
        <v>3</v>
      </c>
      <c r="J60" s="186">
        <f t="shared" si="28"/>
        <v>5</v>
      </c>
      <c r="K60" s="186">
        <f t="shared" si="28"/>
        <v>3</v>
      </c>
      <c r="L60" s="186">
        <f t="shared" si="28"/>
        <v>4</v>
      </c>
    </row>
    <row r="62" spans="2:14">
      <c r="B62" s="268" t="s">
        <v>401</v>
      </c>
      <c r="C62" s="186">
        <f>C24</f>
        <v>2</v>
      </c>
      <c r="D62" s="186">
        <f t="shared" ref="D62:L62" si="29">D24</f>
        <v>2</v>
      </c>
      <c r="E62" s="186">
        <f t="shared" si="29"/>
        <v>2</v>
      </c>
      <c r="F62" s="186">
        <f t="shared" si="29"/>
        <v>2</v>
      </c>
      <c r="G62" s="186">
        <f t="shared" si="29"/>
        <v>2</v>
      </c>
      <c r="H62" s="186">
        <f t="shared" si="29"/>
        <v>2</v>
      </c>
      <c r="I62" s="186">
        <f t="shared" si="29"/>
        <v>2</v>
      </c>
      <c r="J62" s="186">
        <f t="shared" si="29"/>
        <v>4</v>
      </c>
      <c r="K62" s="186">
        <f t="shared" si="29"/>
        <v>2</v>
      </c>
      <c r="L62" s="186">
        <f t="shared" si="29"/>
        <v>4</v>
      </c>
    </row>
    <row r="70" spans="2:12" ht="15.75" thickBot="1">
      <c r="C70" s="338" t="s">
        <v>383</v>
      </c>
      <c r="D70" s="338"/>
      <c r="E70" s="338"/>
      <c r="F70" s="338"/>
      <c r="G70" s="338"/>
      <c r="H70" s="338"/>
      <c r="I70" s="338"/>
      <c r="J70" s="338"/>
      <c r="K70" s="338"/>
      <c r="L70" s="338"/>
    </row>
    <row r="71" spans="2:12" ht="30.75" thickBot="1">
      <c r="B71" s="262" t="s">
        <v>382</v>
      </c>
      <c r="C71" s="257" t="str">
        <f>$C$12</f>
        <v>Mumbai</v>
      </c>
      <c r="D71" s="257" t="str">
        <f>$D$12</f>
        <v>Nagpur DR @MMB</v>
      </c>
      <c r="E71" s="257" t="str">
        <f>$E$12</f>
        <v>Ahmedabad</v>
      </c>
      <c r="F71" s="257" t="str">
        <f>$F$12</f>
        <v>Bangalore</v>
      </c>
      <c r="G71" s="257" t="str">
        <f>$G$12</f>
        <v>Hyderabad</v>
      </c>
      <c r="H71" s="257" t="str">
        <f>$H$12</f>
        <v>Delhi</v>
      </c>
      <c r="I71" s="257" t="str">
        <f>$I$12</f>
        <v>Lucknow</v>
      </c>
      <c r="J71" s="257" t="str">
        <f>$J$12</f>
        <v>Kolkata</v>
      </c>
      <c r="K71" s="257" t="str">
        <f>$K$12</f>
        <v>Nagpur</v>
      </c>
      <c r="L71" s="282" t="str">
        <f>$L$12</f>
        <v>DR for 1 site @Nagpur</v>
      </c>
    </row>
    <row r="72" spans="2:12">
      <c r="B72" s="269" t="s">
        <v>326</v>
      </c>
      <c r="C72" s="258">
        <f>(C24-1)*$D$4</f>
        <v>6000</v>
      </c>
      <c r="D72" s="204">
        <f t="shared" ref="D72:L72" si="30">(D24-1)*$D$4</f>
        <v>6000</v>
      </c>
      <c r="E72" s="204">
        <f t="shared" si="30"/>
        <v>6000</v>
      </c>
      <c r="F72" s="204">
        <f t="shared" si="30"/>
        <v>6000</v>
      </c>
      <c r="G72" s="204">
        <f t="shared" si="30"/>
        <v>6000</v>
      </c>
      <c r="H72" s="204">
        <f t="shared" si="30"/>
        <v>6000</v>
      </c>
      <c r="I72" s="204">
        <f t="shared" si="30"/>
        <v>6000</v>
      </c>
      <c r="J72" s="204">
        <f t="shared" si="30"/>
        <v>18000</v>
      </c>
      <c r="K72" s="204">
        <f t="shared" si="30"/>
        <v>6000</v>
      </c>
      <c r="L72" s="256">
        <f t="shared" si="30"/>
        <v>18000</v>
      </c>
    </row>
    <row r="73" spans="2:12">
      <c r="B73" s="270" t="s">
        <v>327</v>
      </c>
      <c r="C73" s="259">
        <f>(C25-1)*$D$6</f>
        <v>3000</v>
      </c>
      <c r="D73" s="190">
        <f t="shared" ref="D73:L73" si="31">(D25-1)*$D$6</f>
        <v>6000</v>
      </c>
      <c r="E73" s="190">
        <f t="shared" si="31"/>
        <v>6000</v>
      </c>
      <c r="F73" s="190">
        <f t="shared" si="31"/>
        <v>6000</v>
      </c>
      <c r="G73" s="190">
        <f t="shared" si="31"/>
        <v>6000</v>
      </c>
      <c r="H73" s="190">
        <f t="shared" si="31"/>
        <v>6000</v>
      </c>
      <c r="I73" s="190">
        <f t="shared" si="31"/>
        <v>6000</v>
      </c>
      <c r="J73" s="190">
        <f t="shared" si="31"/>
        <v>9000</v>
      </c>
      <c r="K73" s="190">
        <f t="shared" si="31"/>
        <v>6000</v>
      </c>
      <c r="L73" s="253">
        <f t="shared" si="31"/>
        <v>9000</v>
      </c>
    </row>
    <row r="74" spans="2:12">
      <c r="B74" s="270" t="s">
        <v>328</v>
      </c>
      <c r="C74" s="258">
        <f>(C26-1)*$D$5</f>
        <v>10000</v>
      </c>
      <c r="D74" s="204">
        <f t="shared" ref="D74:L74" si="32">(D26-1)*$D$5</f>
        <v>30000</v>
      </c>
      <c r="E74" s="204">
        <f t="shared" si="32"/>
        <v>30000</v>
      </c>
      <c r="F74" s="204">
        <f t="shared" si="32"/>
        <v>30000</v>
      </c>
      <c r="G74" s="204">
        <f t="shared" si="32"/>
        <v>30000</v>
      </c>
      <c r="H74" s="204">
        <f t="shared" si="32"/>
        <v>30000</v>
      </c>
      <c r="I74" s="204">
        <f t="shared" si="32"/>
        <v>30000</v>
      </c>
      <c r="J74" s="204">
        <f t="shared" si="32"/>
        <v>30000</v>
      </c>
      <c r="K74" s="204">
        <f t="shared" si="32"/>
        <v>30000</v>
      </c>
      <c r="L74" s="256">
        <f t="shared" si="32"/>
        <v>30000</v>
      </c>
    </row>
    <row r="75" spans="2:12">
      <c r="B75" s="270" t="s">
        <v>329</v>
      </c>
      <c r="C75" s="259">
        <f>(C27-1)*$D$7</f>
        <v>8000</v>
      </c>
      <c r="D75" s="190">
        <f t="shared" ref="D75:L75" si="33">(D27-1)*$D$7</f>
        <v>24000</v>
      </c>
      <c r="E75" s="190">
        <f t="shared" si="33"/>
        <v>20000</v>
      </c>
      <c r="F75" s="190">
        <f t="shared" si="33"/>
        <v>16000</v>
      </c>
      <c r="G75" s="190">
        <f t="shared" si="33"/>
        <v>24000</v>
      </c>
      <c r="H75" s="190">
        <f t="shared" si="33"/>
        <v>20000</v>
      </c>
      <c r="I75" s="190">
        <f t="shared" si="33"/>
        <v>24000</v>
      </c>
      <c r="J75" s="190">
        <f t="shared" si="33"/>
        <v>32000</v>
      </c>
      <c r="K75" s="190">
        <f t="shared" si="33"/>
        <v>24000</v>
      </c>
      <c r="L75" s="253">
        <f t="shared" si="33"/>
        <v>32000</v>
      </c>
    </row>
    <row r="76" spans="2:12">
      <c r="B76" s="270" t="s">
        <v>330</v>
      </c>
      <c r="C76" s="258">
        <f>IF(C28&lt;&gt;0,(C28-1)*$D$5,0)</f>
        <v>10000</v>
      </c>
      <c r="D76" s="204">
        <f t="shared" ref="D76:L76" si="34">IF(D28&lt;&gt;0,(D28-1)*$D$5,0)</f>
        <v>0</v>
      </c>
      <c r="E76" s="204">
        <f t="shared" si="34"/>
        <v>0</v>
      </c>
      <c r="F76" s="204">
        <f t="shared" si="34"/>
        <v>10000</v>
      </c>
      <c r="G76" s="204">
        <f t="shared" si="34"/>
        <v>0</v>
      </c>
      <c r="H76" s="204">
        <f t="shared" si="34"/>
        <v>10000</v>
      </c>
      <c r="I76" s="204">
        <f t="shared" si="34"/>
        <v>0</v>
      </c>
      <c r="J76" s="204">
        <f t="shared" si="34"/>
        <v>10000</v>
      </c>
      <c r="K76" s="204">
        <f t="shared" si="34"/>
        <v>0</v>
      </c>
      <c r="L76" s="256">
        <f t="shared" si="34"/>
        <v>0</v>
      </c>
    </row>
    <row r="77" spans="2:12">
      <c r="B77" s="270" t="s">
        <v>331</v>
      </c>
      <c r="C77" s="259">
        <f>IF(C29&lt;&gt;0,(C29-1)*$D$7,0)</f>
        <v>12000</v>
      </c>
      <c r="D77" s="190">
        <f t="shared" ref="D77:L77" si="35">IF(D29&lt;&gt;0,(D29-1)*$D$7,0)</f>
        <v>0</v>
      </c>
      <c r="E77" s="190">
        <f t="shared" si="35"/>
        <v>0</v>
      </c>
      <c r="F77" s="190">
        <f t="shared" si="35"/>
        <v>12000</v>
      </c>
      <c r="G77" s="190">
        <f t="shared" si="35"/>
        <v>0</v>
      </c>
      <c r="H77" s="190">
        <f t="shared" si="35"/>
        <v>12000</v>
      </c>
      <c r="I77" s="190">
        <f t="shared" si="35"/>
        <v>0</v>
      </c>
      <c r="J77" s="190">
        <f t="shared" si="35"/>
        <v>12000</v>
      </c>
      <c r="K77" s="190">
        <f t="shared" si="35"/>
        <v>0</v>
      </c>
      <c r="L77" s="253">
        <f t="shared" si="35"/>
        <v>0</v>
      </c>
    </row>
    <row r="78" spans="2:12" ht="15.75" thickBot="1">
      <c r="B78" s="271" t="s">
        <v>332</v>
      </c>
      <c r="C78" s="260">
        <f t="shared" ref="C78:L78" si="36">IF(C30&lt;&gt;0,(C30-1)*$D$8,0)</f>
        <v>18000</v>
      </c>
      <c r="D78" s="205">
        <f t="shared" si="36"/>
        <v>0</v>
      </c>
      <c r="E78" s="205">
        <f t="shared" si="36"/>
        <v>0</v>
      </c>
      <c r="F78" s="205">
        <f t="shared" si="36"/>
        <v>18000</v>
      </c>
      <c r="G78" s="205">
        <f t="shared" si="36"/>
        <v>0</v>
      </c>
      <c r="H78" s="205">
        <f t="shared" si="36"/>
        <v>18000</v>
      </c>
      <c r="I78" s="205">
        <f t="shared" si="36"/>
        <v>0</v>
      </c>
      <c r="J78" s="205">
        <f t="shared" si="36"/>
        <v>18000</v>
      </c>
      <c r="K78" s="205">
        <f t="shared" si="36"/>
        <v>0</v>
      </c>
      <c r="L78" s="252">
        <f t="shared" si="36"/>
        <v>0</v>
      </c>
    </row>
  </sheetData>
  <mergeCells count="6">
    <mergeCell ref="I5:K5"/>
    <mergeCell ref="C70:L70"/>
    <mergeCell ref="I6:K6"/>
    <mergeCell ref="I7:K7"/>
    <mergeCell ref="I8:K8"/>
    <mergeCell ref="I9:K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M26"/>
  <sheetViews>
    <sheetView workbookViewId="0">
      <selection activeCell="I13" sqref="I13"/>
    </sheetView>
  </sheetViews>
  <sheetFormatPr defaultRowHeight="15"/>
  <cols>
    <col min="2" max="2" width="5.7109375" bestFit="1" customWidth="1"/>
    <col min="3" max="3" width="21" customWidth="1"/>
    <col min="4" max="4" width="16.7109375" bestFit="1" customWidth="1"/>
    <col min="5" max="5" width="15.28515625" bestFit="1" customWidth="1"/>
    <col min="6" max="6" width="15.42578125" bestFit="1" customWidth="1"/>
    <col min="7" max="8" width="2.28515625" customWidth="1"/>
    <col min="11" max="11" width="11.7109375" bestFit="1" customWidth="1"/>
  </cols>
  <sheetData>
    <row r="2" spans="2:13" ht="15.75" thickBot="1"/>
    <row r="3" spans="2:13" ht="15.75" thickBot="1">
      <c r="B3" s="122" t="s">
        <v>132</v>
      </c>
      <c r="C3" s="123" t="s">
        <v>133</v>
      </c>
      <c r="D3" s="123" t="s">
        <v>134</v>
      </c>
      <c r="E3" s="123" t="s">
        <v>135</v>
      </c>
      <c r="F3" s="124" t="s">
        <v>136</v>
      </c>
      <c r="I3" s="348" t="s">
        <v>137</v>
      </c>
      <c r="J3" s="349"/>
      <c r="K3" s="349"/>
      <c r="L3" s="349"/>
      <c r="M3" s="124" t="s">
        <v>124</v>
      </c>
    </row>
    <row r="4" spans="2:13">
      <c r="B4" s="125">
        <v>1</v>
      </c>
      <c r="C4" s="126" t="s">
        <v>138</v>
      </c>
      <c r="D4" s="126" t="s">
        <v>138</v>
      </c>
      <c r="E4" s="127">
        <v>3.4</v>
      </c>
      <c r="F4" s="128">
        <f>E4</f>
        <v>3.4</v>
      </c>
      <c r="I4" s="125" t="s">
        <v>138</v>
      </c>
      <c r="J4" s="129">
        <f>F4</f>
        <v>3.4</v>
      </c>
      <c r="K4" s="126" t="s">
        <v>139</v>
      </c>
      <c r="L4" s="129">
        <f>F7</f>
        <v>11.8</v>
      </c>
      <c r="M4" s="130">
        <f>L4+J4</f>
        <v>15.200000000000001</v>
      </c>
    </row>
    <row r="5" spans="2:13">
      <c r="B5" s="131">
        <v>2</v>
      </c>
      <c r="C5" s="85" t="s">
        <v>140</v>
      </c>
      <c r="D5" s="85" t="s">
        <v>141</v>
      </c>
      <c r="E5" s="132">
        <v>8</v>
      </c>
      <c r="F5" s="133">
        <f>SUM(E5:E6)</f>
        <v>14.1</v>
      </c>
      <c r="I5" s="131" t="s">
        <v>142</v>
      </c>
      <c r="J5" s="134">
        <f>F9</f>
        <v>9.4</v>
      </c>
      <c r="K5" s="85" t="s">
        <v>143</v>
      </c>
      <c r="L5" s="134">
        <f>F11</f>
        <v>15.700000000000001</v>
      </c>
      <c r="M5" s="135">
        <f>L5+J5</f>
        <v>25.1</v>
      </c>
    </row>
    <row r="6" spans="2:13">
      <c r="B6" s="131"/>
      <c r="C6" s="85"/>
      <c r="D6" s="85" t="s">
        <v>144</v>
      </c>
      <c r="E6" s="132">
        <v>6.1</v>
      </c>
      <c r="F6" s="133"/>
      <c r="I6" s="131" t="s">
        <v>145</v>
      </c>
      <c r="J6" s="134">
        <f>F13</f>
        <v>12.1</v>
      </c>
      <c r="K6" s="85" t="s">
        <v>146</v>
      </c>
      <c r="L6" s="134">
        <f>F18</f>
        <v>14.1</v>
      </c>
      <c r="M6" s="135">
        <f>L6+J6</f>
        <v>26.2</v>
      </c>
    </row>
    <row r="7" spans="2:13" ht="15.75" thickBot="1">
      <c r="B7" s="131">
        <v>3</v>
      </c>
      <c r="C7" s="85" t="s">
        <v>139</v>
      </c>
      <c r="D7" s="85" t="s">
        <v>147</v>
      </c>
      <c r="E7" s="132">
        <v>6</v>
      </c>
      <c r="F7" s="133">
        <f>SUM(E7:E8)</f>
        <v>11.8</v>
      </c>
      <c r="I7" s="136" t="s">
        <v>148</v>
      </c>
      <c r="J7" s="137">
        <f>F20</f>
        <v>19.399999999999999</v>
      </c>
      <c r="K7" s="138" t="s">
        <v>140</v>
      </c>
      <c r="L7" s="137">
        <f>F5</f>
        <v>14.1</v>
      </c>
      <c r="M7" s="139">
        <f>L7+J7</f>
        <v>33.5</v>
      </c>
    </row>
    <row r="8" spans="2:13">
      <c r="B8" s="131"/>
      <c r="C8" s="85"/>
      <c r="D8" s="85" t="s">
        <v>149</v>
      </c>
      <c r="E8" s="132">
        <v>5.8</v>
      </c>
      <c r="F8" s="133"/>
      <c r="M8" s="140">
        <f>SUM(M4:M7)</f>
        <v>100</v>
      </c>
    </row>
    <row r="9" spans="2:13">
      <c r="B9" s="131">
        <v>4</v>
      </c>
      <c r="C9" s="85" t="s">
        <v>142</v>
      </c>
      <c r="D9" s="85" t="s">
        <v>150</v>
      </c>
      <c r="E9" s="132">
        <v>6</v>
      </c>
      <c r="F9" s="133">
        <f>SUM(E9:E10)</f>
        <v>9.4</v>
      </c>
    </row>
    <row r="10" spans="2:13">
      <c r="B10" s="131"/>
      <c r="C10" s="85"/>
      <c r="D10" s="85" t="s">
        <v>151</v>
      </c>
      <c r="E10" s="132">
        <v>3.4</v>
      </c>
      <c r="F10" s="133"/>
    </row>
    <row r="11" spans="2:13">
      <c r="B11" s="131">
        <v>5</v>
      </c>
      <c r="C11" s="85" t="s">
        <v>143</v>
      </c>
      <c r="D11" s="85" t="s">
        <v>153</v>
      </c>
      <c r="E11" s="132">
        <v>7.4</v>
      </c>
      <c r="F11" s="133">
        <f>SUM(E11:E12)</f>
        <v>15.700000000000001</v>
      </c>
    </row>
    <row r="12" spans="2:13">
      <c r="B12" s="131"/>
      <c r="C12" s="85"/>
      <c r="D12" s="85" t="s">
        <v>152</v>
      </c>
      <c r="E12" s="132">
        <v>8.3000000000000007</v>
      </c>
      <c r="F12" s="133"/>
    </row>
    <row r="13" spans="2:13">
      <c r="B13" s="131">
        <v>6</v>
      </c>
      <c r="C13" s="85" t="s">
        <v>145</v>
      </c>
      <c r="D13" s="85" t="s">
        <v>145</v>
      </c>
      <c r="E13" s="132">
        <v>4.7</v>
      </c>
      <c r="F13" s="133">
        <f>SUM(E13:E17)</f>
        <v>12.1</v>
      </c>
    </row>
    <row r="14" spans="2:13">
      <c r="B14" s="131"/>
      <c r="C14" s="85"/>
      <c r="D14" s="85" t="s">
        <v>154</v>
      </c>
      <c r="E14" s="132">
        <v>3.4</v>
      </c>
      <c r="F14" s="133"/>
    </row>
    <row r="15" spans="2:13">
      <c r="B15" s="131"/>
      <c r="C15" s="85"/>
      <c r="D15" s="85" t="s">
        <v>155</v>
      </c>
      <c r="E15" s="132">
        <v>2.2999999999999998</v>
      </c>
      <c r="F15" s="133"/>
    </row>
    <row r="16" spans="2:13">
      <c r="B16" s="131"/>
      <c r="C16" s="85"/>
      <c r="D16" s="85" t="s">
        <v>156</v>
      </c>
      <c r="E16" s="132">
        <v>0.9</v>
      </c>
      <c r="F16" s="133"/>
    </row>
    <row r="17" spans="2:6">
      <c r="B17" s="131"/>
      <c r="C17" s="85"/>
      <c r="D17" s="85" t="s">
        <v>157</v>
      </c>
      <c r="E17" s="132">
        <v>0.8</v>
      </c>
      <c r="F17" s="133"/>
    </row>
    <row r="18" spans="2:6">
      <c r="B18" s="131">
        <v>7</v>
      </c>
      <c r="C18" s="85" t="s">
        <v>146</v>
      </c>
      <c r="D18" s="85" t="s">
        <v>158</v>
      </c>
      <c r="E18" s="132">
        <v>8.6999999999999993</v>
      </c>
      <c r="F18" s="133">
        <f>SUM(E18:E19)</f>
        <v>14.1</v>
      </c>
    </row>
    <row r="19" spans="2:6">
      <c r="B19" s="131"/>
      <c r="C19" s="85"/>
      <c r="D19" s="85" t="s">
        <v>159</v>
      </c>
      <c r="E19" s="132">
        <v>5.4</v>
      </c>
      <c r="F19" s="133"/>
    </row>
    <row r="20" spans="2:6">
      <c r="B20" s="131">
        <v>8</v>
      </c>
      <c r="C20" s="85" t="s">
        <v>148</v>
      </c>
      <c r="D20" s="85" t="s">
        <v>148</v>
      </c>
      <c r="E20" s="132">
        <v>2.2999999999999998</v>
      </c>
      <c r="F20" s="133">
        <f>SUM(E20:E25)</f>
        <v>19.399999999999999</v>
      </c>
    </row>
    <row r="21" spans="2:6">
      <c r="B21" s="131"/>
      <c r="C21" s="85"/>
      <c r="D21" s="85" t="s">
        <v>160</v>
      </c>
      <c r="E21" s="132">
        <v>4.7</v>
      </c>
      <c r="F21" s="133"/>
    </row>
    <row r="22" spans="2:6">
      <c r="B22" s="131"/>
      <c r="C22" s="85"/>
      <c r="D22" s="85" t="s">
        <v>161</v>
      </c>
      <c r="E22" s="132">
        <v>6.9</v>
      </c>
      <c r="F22" s="133"/>
    </row>
    <row r="23" spans="2:6">
      <c r="B23" s="131"/>
      <c r="C23" s="85"/>
      <c r="D23" s="85" t="s">
        <v>162</v>
      </c>
      <c r="E23" s="132">
        <v>1.7</v>
      </c>
      <c r="F23" s="133"/>
    </row>
    <row r="24" spans="2:6">
      <c r="B24" s="131"/>
      <c r="C24" s="85"/>
      <c r="D24" s="85" t="s">
        <v>163</v>
      </c>
      <c r="E24" s="132">
        <v>2.8</v>
      </c>
      <c r="F24" s="133"/>
    </row>
    <row r="25" spans="2:6" ht="15.75" thickBot="1">
      <c r="B25" s="141"/>
      <c r="C25" s="142"/>
      <c r="D25" s="142" t="s">
        <v>164</v>
      </c>
      <c r="E25" s="143">
        <v>1</v>
      </c>
      <c r="F25" s="144"/>
    </row>
    <row r="26" spans="2:6" ht="15.75" thickBot="1">
      <c r="B26" s="145"/>
      <c r="C26" s="123" t="s">
        <v>124</v>
      </c>
      <c r="D26" s="146"/>
      <c r="E26" s="147">
        <f>SUM(E4:E25)</f>
        <v>100.00000000000001</v>
      </c>
      <c r="F26" s="148">
        <f>SUM(F4:F25)</f>
        <v>100</v>
      </c>
    </row>
  </sheetData>
  <mergeCells count="1">
    <mergeCell ref="I3:L3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T82"/>
  <sheetViews>
    <sheetView zoomScale="80" zoomScaleNormal="80" workbookViewId="0">
      <selection activeCell="G7" sqref="G7"/>
    </sheetView>
  </sheetViews>
  <sheetFormatPr defaultRowHeight="15"/>
  <cols>
    <col min="3" max="3" width="6.7109375" bestFit="1" customWidth="1"/>
    <col min="4" max="4" width="23.5703125" style="62" bestFit="1" customWidth="1"/>
    <col min="5" max="5" width="16.85546875" bestFit="1" customWidth="1"/>
    <col min="6" max="6" width="11" customWidth="1"/>
    <col min="7" max="8" width="12.140625" customWidth="1"/>
    <col min="9" max="9" width="15" style="22" bestFit="1" customWidth="1"/>
    <col min="10" max="10" width="19.28515625" bestFit="1" customWidth="1"/>
    <col min="11" max="11" width="15" bestFit="1" customWidth="1"/>
    <col min="12" max="12" width="15.7109375" bestFit="1" customWidth="1"/>
    <col min="13" max="13" width="12" bestFit="1" customWidth="1"/>
    <col min="14" max="14" width="15.7109375" bestFit="1" customWidth="1"/>
    <col min="15" max="15" width="12.42578125" bestFit="1" customWidth="1"/>
    <col min="16" max="16" width="19.140625" bestFit="1" customWidth="1"/>
    <col min="17" max="17" width="15.7109375" bestFit="1" customWidth="1"/>
    <col min="18" max="19" width="12" bestFit="1" customWidth="1"/>
  </cols>
  <sheetData>
    <row r="3" spans="2:11" ht="15.75" thickBot="1">
      <c r="C3" s="356" t="s">
        <v>203</v>
      </c>
      <c r="D3" s="356"/>
      <c r="E3" s="356"/>
      <c r="F3" s="356"/>
      <c r="G3" s="172" t="s">
        <v>173</v>
      </c>
      <c r="H3" s="172" t="s">
        <v>175</v>
      </c>
      <c r="I3" s="173" t="s">
        <v>305</v>
      </c>
    </row>
    <row r="4" spans="2:11">
      <c r="C4" s="353" t="s">
        <v>165</v>
      </c>
      <c r="D4" s="353"/>
      <c r="E4" s="353"/>
      <c r="F4" s="353"/>
      <c r="G4" s="174">
        <v>1</v>
      </c>
      <c r="H4" s="175">
        <v>1</v>
      </c>
      <c r="I4" s="176">
        <v>0</v>
      </c>
    </row>
    <row r="5" spans="2:11">
      <c r="C5" s="353" t="s">
        <v>166</v>
      </c>
      <c r="D5" s="353"/>
      <c r="E5" s="353"/>
      <c r="F5" s="353"/>
      <c r="G5" s="177">
        <v>0.1</v>
      </c>
      <c r="H5" s="178">
        <v>0.1</v>
      </c>
      <c r="I5" s="179">
        <v>0.1</v>
      </c>
    </row>
    <row r="6" spans="2:11">
      <c r="C6" s="353" t="s">
        <v>167</v>
      </c>
      <c r="D6" s="353"/>
      <c r="E6" s="353"/>
      <c r="F6" s="353"/>
      <c r="G6" s="180">
        <v>4</v>
      </c>
      <c r="H6" s="181">
        <v>0</v>
      </c>
      <c r="I6" s="182">
        <v>4</v>
      </c>
    </row>
    <row r="7" spans="2:11">
      <c r="C7" s="353" t="s">
        <v>168</v>
      </c>
      <c r="D7" s="353"/>
      <c r="E7" s="353"/>
      <c r="F7" s="353"/>
      <c r="G7" s="177">
        <v>0.15</v>
      </c>
      <c r="H7" s="178">
        <v>0.15</v>
      </c>
      <c r="I7" s="179">
        <v>0.15</v>
      </c>
    </row>
    <row r="8" spans="2:11" ht="15.75" thickBot="1">
      <c r="C8" s="351" t="s">
        <v>169</v>
      </c>
      <c r="D8" s="351"/>
      <c r="E8" s="351"/>
      <c r="F8" s="351"/>
      <c r="G8" s="183">
        <f>G4+(G4*G5)+G6+(G6*G5)+(G6*G7)+(G4*G7)</f>
        <v>6.25</v>
      </c>
      <c r="H8" s="184">
        <f>H4+(H4*H5)+H6+(H6*H5)+(H6*H7)+(H4*H7)</f>
        <v>1.25</v>
      </c>
      <c r="I8" s="185">
        <f>I4+I6+(I4*I5)+(I6*I5)+((I4*I7)+(I6*I7))</f>
        <v>5</v>
      </c>
    </row>
    <row r="9" spans="2:11">
      <c r="C9" s="352"/>
      <c r="D9" s="352"/>
      <c r="E9" s="352"/>
      <c r="F9" s="352"/>
    </row>
    <row r="10" spans="2:11">
      <c r="B10" s="22"/>
      <c r="D10"/>
      <c r="I10"/>
    </row>
    <row r="11" spans="2:11" ht="30">
      <c r="B11" s="22"/>
      <c r="D11"/>
      <c r="E11" s="356" t="s">
        <v>203</v>
      </c>
      <c r="F11" s="356"/>
      <c r="G11" s="356"/>
      <c r="H11" s="356"/>
      <c r="I11" s="172" t="s">
        <v>175</v>
      </c>
      <c r="J11" s="173" t="s">
        <v>307</v>
      </c>
      <c r="K11" s="173" t="s">
        <v>306</v>
      </c>
    </row>
    <row r="12" spans="2:11">
      <c r="B12" s="22"/>
      <c r="D12"/>
      <c r="E12" s="353" t="s">
        <v>165</v>
      </c>
      <c r="F12" s="353"/>
      <c r="G12" s="353"/>
      <c r="H12" s="353"/>
      <c r="I12" s="193">
        <v>1</v>
      </c>
      <c r="J12" s="193">
        <v>0</v>
      </c>
      <c r="K12" s="193">
        <v>0</v>
      </c>
    </row>
    <row r="13" spans="2:11">
      <c r="B13" s="22"/>
      <c r="D13"/>
      <c r="E13" s="353" t="s">
        <v>166</v>
      </c>
      <c r="F13" s="353"/>
      <c r="G13" s="353"/>
      <c r="H13" s="353"/>
      <c r="I13" s="194">
        <v>0.1</v>
      </c>
      <c r="J13" s="194">
        <v>0.1</v>
      </c>
      <c r="K13" s="194">
        <v>0.1</v>
      </c>
    </row>
    <row r="14" spans="2:11">
      <c r="B14" s="22"/>
      <c r="D14"/>
      <c r="E14" s="353" t="s">
        <v>167</v>
      </c>
      <c r="F14" s="353"/>
      <c r="G14" s="353"/>
      <c r="H14" s="353"/>
      <c r="I14" s="193">
        <v>0</v>
      </c>
      <c r="J14" s="193">
        <f>G6</f>
        <v>4</v>
      </c>
      <c r="K14" s="193">
        <v>0.55000000000000004</v>
      </c>
    </row>
    <row r="15" spans="2:11">
      <c r="B15" s="22"/>
      <c r="D15"/>
      <c r="E15" s="353" t="s">
        <v>168</v>
      </c>
      <c r="F15" s="353"/>
      <c r="G15" s="353"/>
      <c r="H15" s="353"/>
      <c r="I15" s="194">
        <v>0.15</v>
      </c>
      <c r="J15" s="194">
        <v>0.15</v>
      </c>
      <c r="K15" s="194">
        <v>0.15</v>
      </c>
    </row>
    <row r="16" spans="2:11">
      <c r="B16" s="22"/>
      <c r="D16"/>
      <c r="E16" s="351" t="s">
        <v>232</v>
      </c>
      <c r="F16" s="351"/>
      <c r="G16" s="351"/>
      <c r="H16" s="351"/>
      <c r="I16" s="195">
        <f>I12+(I12*I13)+(I12*I15)</f>
        <v>1.25</v>
      </c>
      <c r="J16" s="195">
        <f>J14+(J14*J13)+(J14*J15)</f>
        <v>5</v>
      </c>
      <c r="K16" s="195">
        <f>K14+(K14*K13)+(K14*K15)</f>
        <v>0.68750000000000011</v>
      </c>
    </row>
    <row r="17" spans="2:20">
      <c r="B17" s="22"/>
      <c r="D17"/>
      <c r="I17"/>
    </row>
    <row r="18" spans="2:20">
      <c r="B18" s="22"/>
      <c r="D18"/>
      <c r="G18" s="199">
        <v>0.2</v>
      </c>
      <c r="H18" s="354" t="s">
        <v>234</v>
      </c>
      <c r="I18" s="354"/>
      <c r="J18" s="354" t="s">
        <v>235</v>
      </c>
      <c r="K18" s="354"/>
    </row>
    <row r="19" spans="2:20">
      <c r="B19" s="22"/>
      <c r="D19"/>
      <c r="F19" s="196" t="s">
        <v>233</v>
      </c>
      <c r="G19" s="200">
        <f>I16*G18</f>
        <v>0.25</v>
      </c>
      <c r="H19" s="197">
        <v>0.9</v>
      </c>
      <c r="I19" s="198">
        <f>G19*H19</f>
        <v>0.22500000000000001</v>
      </c>
      <c r="J19" s="197">
        <v>0.1</v>
      </c>
      <c r="K19" s="198">
        <f>G19*J19</f>
        <v>2.5000000000000001E-2</v>
      </c>
    </row>
    <row r="20" spans="2:20">
      <c r="C20" s="152"/>
      <c r="D20"/>
      <c r="F20" s="149"/>
      <c r="G20" s="153"/>
    </row>
    <row r="21" spans="2:20" ht="15.75" thickBot="1">
      <c r="C21" s="152"/>
      <c r="D21"/>
      <c r="F21" s="149"/>
      <c r="G21" s="153"/>
      <c r="H21" s="307">
        <f>Dim!G3</f>
        <v>1</v>
      </c>
    </row>
    <row r="22" spans="2:20" s="22" customFormat="1" ht="60.75" thickBot="1">
      <c r="C22" s="154" t="s">
        <v>132</v>
      </c>
      <c r="D22" s="155" t="s">
        <v>170</v>
      </c>
      <c r="E22" s="151" t="s">
        <v>171</v>
      </c>
      <c r="F22" s="151" t="s">
        <v>174</v>
      </c>
      <c r="G22" s="155" t="s">
        <v>124</v>
      </c>
      <c r="H22" s="155" t="s">
        <v>433</v>
      </c>
      <c r="I22" s="155" t="s">
        <v>265</v>
      </c>
      <c r="J22" s="155" t="s">
        <v>172</v>
      </c>
      <c r="K22" s="155" t="s">
        <v>264</v>
      </c>
      <c r="L22" s="155" t="s">
        <v>172</v>
      </c>
      <c r="M22" s="155" t="s">
        <v>299</v>
      </c>
      <c r="N22" s="155" t="s">
        <v>172</v>
      </c>
      <c r="O22" s="155" t="s">
        <v>300</v>
      </c>
      <c r="P22" s="155" t="s">
        <v>172</v>
      </c>
      <c r="Q22" s="155" t="s">
        <v>313</v>
      </c>
      <c r="R22" s="155" t="s">
        <v>404</v>
      </c>
      <c r="S22" s="155" t="s">
        <v>172</v>
      </c>
      <c r="T22" s="241" t="s">
        <v>172</v>
      </c>
    </row>
    <row r="23" spans="2:20">
      <c r="C23" s="239">
        <v>1</v>
      </c>
      <c r="D23" s="249" t="s">
        <v>138</v>
      </c>
      <c r="E23" s="126" t="s">
        <v>138</v>
      </c>
      <c r="F23" s="127">
        <v>3.4</v>
      </c>
      <c r="G23" s="127">
        <f>F23</f>
        <v>3.4</v>
      </c>
      <c r="H23" s="127">
        <f>G23*H21</f>
        <v>3.4</v>
      </c>
      <c r="I23" s="240">
        <f>$H$23*1000000*$G$8/3600</f>
        <v>5902.7777777777774</v>
      </c>
      <c r="J23" s="250">
        <f>I23</f>
        <v>5902.7777777777774</v>
      </c>
      <c r="K23" s="240">
        <f>$H$23*1000000*$I$16/3600</f>
        <v>1180.5555555555557</v>
      </c>
      <c r="L23" s="250">
        <f>K23</f>
        <v>1180.5555555555557</v>
      </c>
      <c r="M23" s="240">
        <f t="shared" ref="M23:M46" si="0">$H23*1000000*($J$16+$I$19)/3600</f>
        <v>4934.7222222222226</v>
      </c>
      <c r="N23" s="250">
        <f>M23</f>
        <v>4934.7222222222226</v>
      </c>
      <c r="O23" s="240">
        <f t="shared" ref="O23:O46" si="1">$H23*1000000*($K$16+$K$19)/3600</f>
        <v>672.91666666666674</v>
      </c>
      <c r="P23" s="250">
        <f>O23</f>
        <v>672.91666666666674</v>
      </c>
      <c r="Q23" s="360">
        <f>$P$47/2</f>
        <v>9895.8333333333358</v>
      </c>
      <c r="R23" s="240">
        <f>$H$23*1000000*($K$16+$K$19)/3600</f>
        <v>672.91666666666674</v>
      </c>
      <c r="S23" s="250">
        <f>R23</f>
        <v>672.91666666666674</v>
      </c>
      <c r="T23" s="360">
        <f>$S$47/2</f>
        <v>9895.8333333333358</v>
      </c>
    </row>
    <row r="24" spans="2:20">
      <c r="C24" s="239">
        <v>2</v>
      </c>
      <c r="D24" s="248" t="s">
        <v>303</v>
      </c>
      <c r="E24" s="126"/>
      <c r="F24" s="127"/>
      <c r="G24" s="127">
        <f>H44</f>
        <v>14.1</v>
      </c>
      <c r="H24" s="127">
        <f>G24*H21</f>
        <v>14.1</v>
      </c>
      <c r="I24" s="240">
        <f>$H$24*1000000*$G$8/3600</f>
        <v>24479.166666666668</v>
      </c>
      <c r="J24" s="251">
        <f>I24</f>
        <v>24479.166666666668</v>
      </c>
      <c r="K24" s="240">
        <f>$H$24*1000000*$I$16/3600</f>
        <v>4895.833333333333</v>
      </c>
      <c r="L24" s="251">
        <f>K24</f>
        <v>4895.833333333333</v>
      </c>
      <c r="M24" s="240">
        <f t="shared" si="0"/>
        <v>20464.583333333332</v>
      </c>
      <c r="N24" s="251">
        <f>M24</f>
        <v>20464.583333333332</v>
      </c>
      <c r="O24" s="240">
        <f t="shared" si="1"/>
        <v>2790.6250000000005</v>
      </c>
      <c r="P24" s="251">
        <f>O24</f>
        <v>2790.6250000000005</v>
      </c>
      <c r="Q24" s="361"/>
      <c r="R24" s="240">
        <f>$H$24*1000000*($K$16+$K$19)/3600</f>
        <v>2790.6250000000005</v>
      </c>
      <c r="S24" s="251">
        <f>R24</f>
        <v>2790.6250000000005</v>
      </c>
      <c r="T24" s="361"/>
    </row>
    <row r="25" spans="2:20">
      <c r="C25" s="357">
        <v>3</v>
      </c>
      <c r="D25" s="358" t="s">
        <v>139</v>
      </c>
      <c r="E25" s="85" t="s">
        <v>147</v>
      </c>
      <c r="F25" s="132">
        <v>6</v>
      </c>
      <c r="G25" s="350">
        <f>SUM(F25:F26)</f>
        <v>11.8</v>
      </c>
      <c r="H25" s="350">
        <f>G25*H21</f>
        <v>11.8</v>
      </c>
      <c r="I25" s="355">
        <f>$H$25*1000000*$G$8/3600</f>
        <v>20486.111111111109</v>
      </c>
      <c r="J25" s="359">
        <f>I25</f>
        <v>20486.111111111109</v>
      </c>
      <c r="K25" s="355">
        <f>$H$25*1000000*$I$16/3600</f>
        <v>4097.2222222222226</v>
      </c>
      <c r="L25" s="359">
        <f>K25</f>
        <v>4097.2222222222226</v>
      </c>
      <c r="M25" s="355">
        <f t="shared" si="0"/>
        <v>17126.388888888887</v>
      </c>
      <c r="N25" s="359">
        <f>M25</f>
        <v>17126.388888888887</v>
      </c>
      <c r="O25" s="355">
        <f t="shared" si="1"/>
        <v>2335.416666666667</v>
      </c>
      <c r="P25" s="359">
        <f>O25</f>
        <v>2335.416666666667</v>
      </c>
      <c r="Q25" s="361"/>
      <c r="R25" s="355">
        <f>$H$25*1000000*($K$16+$K$19)/3600</f>
        <v>2335.416666666667</v>
      </c>
      <c r="S25" s="359">
        <f>R25</f>
        <v>2335.416666666667</v>
      </c>
      <c r="T25" s="361"/>
    </row>
    <row r="26" spans="2:20">
      <c r="C26" s="357"/>
      <c r="D26" s="358"/>
      <c r="E26" s="85" t="s">
        <v>149</v>
      </c>
      <c r="F26" s="132">
        <v>5.8</v>
      </c>
      <c r="G26" s="350"/>
      <c r="H26" s="350"/>
      <c r="I26" s="355"/>
      <c r="J26" s="359"/>
      <c r="K26" s="355"/>
      <c r="L26" s="359"/>
      <c r="M26" s="355">
        <f t="shared" si="0"/>
        <v>0</v>
      </c>
      <c r="N26" s="359"/>
      <c r="O26" s="355">
        <f t="shared" si="1"/>
        <v>0</v>
      </c>
      <c r="P26" s="359"/>
      <c r="Q26" s="361"/>
      <c r="R26" s="355"/>
      <c r="S26" s="359"/>
      <c r="T26" s="361"/>
    </row>
    <row r="27" spans="2:20">
      <c r="C27" s="357">
        <v>4</v>
      </c>
      <c r="D27" s="358" t="s">
        <v>142</v>
      </c>
      <c r="E27" s="85" t="s">
        <v>150</v>
      </c>
      <c r="F27" s="132">
        <v>6</v>
      </c>
      <c r="G27" s="350">
        <f>SUM(F27:F28)</f>
        <v>9.4</v>
      </c>
      <c r="H27" s="350">
        <f>G27*H21</f>
        <v>9.4</v>
      </c>
      <c r="I27" s="355">
        <f>$H$27*1000000*$G$8/3600</f>
        <v>16319.444444444445</v>
      </c>
      <c r="J27" s="359">
        <f>I27</f>
        <v>16319.444444444445</v>
      </c>
      <c r="K27" s="355">
        <f>$H$27*1000000*$I$16/3600</f>
        <v>3263.8888888888887</v>
      </c>
      <c r="L27" s="359">
        <f>K27</f>
        <v>3263.8888888888887</v>
      </c>
      <c r="M27" s="355">
        <f t="shared" si="0"/>
        <v>13643.055555555555</v>
      </c>
      <c r="N27" s="359">
        <f>M27</f>
        <v>13643.055555555555</v>
      </c>
      <c r="O27" s="355">
        <f t="shared" si="1"/>
        <v>1860.416666666667</v>
      </c>
      <c r="P27" s="359">
        <f>O27</f>
        <v>1860.416666666667</v>
      </c>
      <c r="Q27" s="362">
        <f>$P$47/2</f>
        <v>9895.8333333333358</v>
      </c>
      <c r="R27" s="355">
        <f>$H$27*1000000*($K$16+$K$19)/3600</f>
        <v>1860.416666666667</v>
      </c>
      <c r="S27" s="359">
        <f>R27</f>
        <v>1860.416666666667</v>
      </c>
      <c r="T27" s="362">
        <f>$S$47/2</f>
        <v>9895.8333333333358</v>
      </c>
    </row>
    <row r="28" spans="2:20">
      <c r="C28" s="357"/>
      <c r="D28" s="358"/>
      <c r="E28" s="85" t="s">
        <v>151</v>
      </c>
      <c r="F28" s="132">
        <v>3.4</v>
      </c>
      <c r="G28" s="350"/>
      <c r="H28" s="350"/>
      <c r="I28" s="355"/>
      <c r="J28" s="359"/>
      <c r="K28" s="355"/>
      <c r="L28" s="359"/>
      <c r="M28" s="355">
        <f t="shared" si="0"/>
        <v>0</v>
      </c>
      <c r="N28" s="359"/>
      <c r="O28" s="355">
        <f t="shared" si="1"/>
        <v>0</v>
      </c>
      <c r="P28" s="359"/>
      <c r="Q28" s="362"/>
      <c r="R28" s="355"/>
      <c r="S28" s="359"/>
      <c r="T28" s="362"/>
    </row>
    <row r="29" spans="2:20">
      <c r="C29" s="357">
        <v>5</v>
      </c>
      <c r="D29" s="358" t="s">
        <v>143</v>
      </c>
      <c r="E29" s="85" t="s">
        <v>153</v>
      </c>
      <c r="F29" s="132">
        <v>7.4</v>
      </c>
      <c r="G29" s="350">
        <f>SUM(F29:F30)</f>
        <v>15.700000000000001</v>
      </c>
      <c r="H29" s="350">
        <f>G29*H21</f>
        <v>15.700000000000001</v>
      </c>
      <c r="I29" s="355">
        <f>$H$29*1000000*$G$8/3600</f>
        <v>27256.944444444449</v>
      </c>
      <c r="J29" s="359">
        <f>I29</f>
        <v>27256.944444444449</v>
      </c>
      <c r="K29" s="355">
        <f>$H$29*1000000*$I$16/3600</f>
        <v>5451.3888888888896</v>
      </c>
      <c r="L29" s="359">
        <f>K29</f>
        <v>5451.3888888888896</v>
      </c>
      <c r="M29" s="355">
        <f t="shared" si="0"/>
        <v>22786.805555555555</v>
      </c>
      <c r="N29" s="359">
        <f>M29</f>
        <v>22786.805555555555</v>
      </c>
      <c r="O29" s="355">
        <f t="shared" si="1"/>
        <v>3107.2916666666679</v>
      </c>
      <c r="P29" s="359">
        <f>O29</f>
        <v>3107.2916666666679</v>
      </c>
      <c r="Q29" s="362"/>
      <c r="R29" s="355">
        <f>$H$29*1000000*($K$16+$K$19)/3600</f>
        <v>3107.2916666666679</v>
      </c>
      <c r="S29" s="359">
        <f>R29</f>
        <v>3107.2916666666679</v>
      </c>
      <c r="T29" s="362"/>
    </row>
    <row r="30" spans="2:20">
      <c r="C30" s="357"/>
      <c r="D30" s="358"/>
      <c r="E30" s="85" t="s">
        <v>152</v>
      </c>
      <c r="F30" s="132">
        <v>8.3000000000000007</v>
      </c>
      <c r="G30" s="350"/>
      <c r="H30" s="350"/>
      <c r="I30" s="355"/>
      <c r="J30" s="359"/>
      <c r="K30" s="355"/>
      <c r="L30" s="359"/>
      <c r="M30" s="355">
        <f t="shared" si="0"/>
        <v>0</v>
      </c>
      <c r="N30" s="359"/>
      <c r="O30" s="355">
        <f t="shared" si="1"/>
        <v>0</v>
      </c>
      <c r="P30" s="359"/>
      <c r="Q30" s="362"/>
      <c r="R30" s="355"/>
      <c r="S30" s="359"/>
      <c r="T30" s="362"/>
    </row>
    <row r="31" spans="2:20">
      <c r="C31" s="357">
        <v>6</v>
      </c>
      <c r="D31" s="358" t="s">
        <v>145</v>
      </c>
      <c r="E31" s="85" t="s">
        <v>145</v>
      </c>
      <c r="F31" s="132">
        <v>4.7</v>
      </c>
      <c r="G31" s="350">
        <f>SUM(F31:F35)</f>
        <v>12.1</v>
      </c>
      <c r="H31" s="350">
        <f>G31*H21</f>
        <v>12.1</v>
      </c>
      <c r="I31" s="355">
        <f>$H$31*1000000*$G$8/3600</f>
        <v>21006.944444444445</v>
      </c>
      <c r="J31" s="359">
        <f>I31</f>
        <v>21006.944444444445</v>
      </c>
      <c r="K31" s="355">
        <f>$H$31*1000000*$I$16/3600</f>
        <v>4201.3888888888887</v>
      </c>
      <c r="L31" s="359">
        <f>K31</f>
        <v>4201.3888888888887</v>
      </c>
      <c r="M31" s="355">
        <f t="shared" si="0"/>
        <v>17561.805555555555</v>
      </c>
      <c r="N31" s="359">
        <f>M31</f>
        <v>17561.805555555555</v>
      </c>
      <c r="O31" s="355">
        <f t="shared" si="1"/>
        <v>2394.791666666667</v>
      </c>
      <c r="P31" s="359">
        <f>O31</f>
        <v>2394.791666666667</v>
      </c>
      <c r="Q31" s="363">
        <f>$P$47/2</f>
        <v>9895.8333333333358</v>
      </c>
      <c r="R31" s="355">
        <f>$H$31*1000000*($K$16+$K$19)/3600</f>
        <v>2394.791666666667</v>
      </c>
      <c r="S31" s="359">
        <f>R31</f>
        <v>2394.791666666667</v>
      </c>
      <c r="T31" s="363">
        <f>$S$47/2</f>
        <v>9895.8333333333358</v>
      </c>
    </row>
    <row r="32" spans="2:20">
      <c r="C32" s="357"/>
      <c r="D32" s="358"/>
      <c r="E32" s="85" t="s">
        <v>154</v>
      </c>
      <c r="F32" s="132">
        <v>3.4</v>
      </c>
      <c r="G32" s="350"/>
      <c r="H32" s="350"/>
      <c r="I32" s="355"/>
      <c r="J32" s="359"/>
      <c r="K32" s="355"/>
      <c r="L32" s="359"/>
      <c r="M32" s="355">
        <f t="shared" si="0"/>
        <v>0</v>
      </c>
      <c r="N32" s="359"/>
      <c r="O32" s="355">
        <f t="shared" si="1"/>
        <v>0</v>
      </c>
      <c r="P32" s="359"/>
      <c r="Q32" s="361"/>
      <c r="R32" s="355"/>
      <c r="S32" s="359"/>
      <c r="T32" s="361"/>
    </row>
    <row r="33" spans="3:20">
      <c r="C33" s="357"/>
      <c r="D33" s="358"/>
      <c r="E33" s="85" t="s">
        <v>155</v>
      </c>
      <c r="F33" s="132">
        <v>2.2999999999999998</v>
      </c>
      <c r="G33" s="350"/>
      <c r="H33" s="350"/>
      <c r="I33" s="355"/>
      <c r="J33" s="359"/>
      <c r="K33" s="355"/>
      <c r="L33" s="359"/>
      <c r="M33" s="355">
        <f t="shared" si="0"/>
        <v>0</v>
      </c>
      <c r="N33" s="359"/>
      <c r="O33" s="355">
        <f t="shared" si="1"/>
        <v>0</v>
      </c>
      <c r="P33" s="359"/>
      <c r="Q33" s="361"/>
      <c r="R33" s="355"/>
      <c r="S33" s="359"/>
      <c r="T33" s="361"/>
    </row>
    <row r="34" spans="3:20">
      <c r="C34" s="357"/>
      <c r="D34" s="358"/>
      <c r="E34" s="85" t="s">
        <v>156</v>
      </c>
      <c r="F34" s="132">
        <v>0.9</v>
      </c>
      <c r="G34" s="350"/>
      <c r="H34" s="350"/>
      <c r="I34" s="355"/>
      <c r="J34" s="359"/>
      <c r="K34" s="355"/>
      <c r="L34" s="359"/>
      <c r="M34" s="355">
        <f t="shared" si="0"/>
        <v>0</v>
      </c>
      <c r="N34" s="359"/>
      <c r="O34" s="355">
        <f t="shared" si="1"/>
        <v>0</v>
      </c>
      <c r="P34" s="359"/>
      <c r="Q34" s="361"/>
      <c r="R34" s="355"/>
      <c r="S34" s="359"/>
      <c r="T34" s="361"/>
    </row>
    <row r="35" spans="3:20">
      <c r="C35" s="357"/>
      <c r="D35" s="358"/>
      <c r="E35" s="85" t="s">
        <v>157</v>
      </c>
      <c r="F35" s="132">
        <v>0.8</v>
      </c>
      <c r="G35" s="350"/>
      <c r="H35" s="350"/>
      <c r="I35" s="355"/>
      <c r="J35" s="359"/>
      <c r="K35" s="355"/>
      <c r="L35" s="359"/>
      <c r="M35" s="355">
        <f t="shared" si="0"/>
        <v>0</v>
      </c>
      <c r="N35" s="359"/>
      <c r="O35" s="355">
        <f t="shared" si="1"/>
        <v>0</v>
      </c>
      <c r="P35" s="359"/>
      <c r="Q35" s="361"/>
      <c r="R35" s="355"/>
      <c r="S35" s="359"/>
      <c r="T35" s="361"/>
    </row>
    <row r="36" spans="3:20">
      <c r="C36" s="357">
        <v>7</v>
      </c>
      <c r="D36" s="358" t="s">
        <v>146</v>
      </c>
      <c r="E36" s="85" t="s">
        <v>158</v>
      </c>
      <c r="F36" s="132">
        <v>8.6999999999999993</v>
      </c>
      <c r="G36" s="350">
        <f>SUM(F36:F37)</f>
        <v>14.1</v>
      </c>
      <c r="H36" s="350">
        <f>G36*H21</f>
        <v>14.1</v>
      </c>
      <c r="I36" s="355">
        <f>$H$36*1000000*$G$8/3600</f>
        <v>24479.166666666668</v>
      </c>
      <c r="J36" s="359">
        <f>I36</f>
        <v>24479.166666666668</v>
      </c>
      <c r="K36" s="355">
        <f>$H$36*1000000*$I$16/3600</f>
        <v>4895.833333333333</v>
      </c>
      <c r="L36" s="359">
        <f>K36</f>
        <v>4895.833333333333</v>
      </c>
      <c r="M36" s="355">
        <f t="shared" si="0"/>
        <v>20464.583333333332</v>
      </c>
      <c r="N36" s="359">
        <f>M36</f>
        <v>20464.583333333332</v>
      </c>
      <c r="O36" s="355">
        <f t="shared" si="1"/>
        <v>2790.6250000000005</v>
      </c>
      <c r="P36" s="359">
        <f>O36</f>
        <v>2790.6250000000005</v>
      </c>
      <c r="Q36" s="361"/>
      <c r="R36" s="355">
        <f>$H$36*1000000*($K$16+$K$19)/3600</f>
        <v>2790.6250000000005</v>
      </c>
      <c r="S36" s="359">
        <f>R36</f>
        <v>2790.6250000000005</v>
      </c>
      <c r="T36" s="361"/>
    </row>
    <row r="37" spans="3:20">
      <c r="C37" s="357"/>
      <c r="D37" s="358"/>
      <c r="E37" s="85" t="s">
        <v>159</v>
      </c>
      <c r="F37" s="132">
        <v>5.4</v>
      </c>
      <c r="G37" s="350"/>
      <c r="H37" s="350"/>
      <c r="I37" s="355"/>
      <c r="J37" s="359"/>
      <c r="K37" s="355"/>
      <c r="L37" s="359"/>
      <c r="M37" s="355">
        <f t="shared" si="0"/>
        <v>0</v>
      </c>
      <c r="N37" s="359"/>
      <c r="O37" s="355">
        <f t="shared" si="1"/>
        <v>0</v>
      </c>
      <c r="P37" s="359"/>
      <c r="Q37" s="361"/>
      <c r="R37" s="355"/>
      <c r="S37" s="359"/>
      <c r="T37" s="361"/>
    </row>
    <row r="38" spans="3:20">
      <c r="C38" s="357">
        <v>8</v>
      </c>
      <c r="D38" s="358" t="s">
        <v>148</v>
      </c>
      <c r="E38" s="85" t="s">
        <v>148</v>
      </c>
      <c r="F38" s="132">
        <v>2.2999999999999998</v>
      </c>
      <c r="G38" s="350">
        <f>SUM(F38:F43)</f>
        <v>19.399999999999999</v>
      </c>
      <c r="H38" s="350">
        <f>G38*H21</f>
        <v>19.399999999999999</v>
      </c>
      <c r="I38" s="355">
        <f>$H$38*1000000*$G$8/3600</f>
        <v>33680.555555555555</v>
      </c>
      <c r="J38" s="359">
        <f>I38</f>
        <v>33680.555555555555</v>
      </c>
      <c r="K38" s="355">
        <f>$H$38*1000000*$I$16/3600</f>
        <v>6736.1111111111113</v>
      </c>
      <c r="L38" s="359">
        <f>K38</f>
        <v>6736.1111111111113</v>
      </c>
      <c r="M38" s="355">
        <f t="shared" si="0"/>
        <v>28156.944444444445</v>
      </c>
      <c r="N38" s="359">
        <f>M38</f>
        <v>28156.944444444445</v>
      </c>
      <c r="O38" s="355">
        <f t="shared" si="1"/>
        <v>3839.5833333333339</v>
      </c>
      <c r="P38" s="359">
        <f>O38</f>
        <v>3839.5833333333339</v>
      </c>
      <c r="Q38" s="362">
        <f>$P$47/2</f>
        <v>9895.8333333333358</v>
      </c>
      <c r="R38" s="355">
        <f>$H$38*1000000*($K$16+$K$19)/3600</f>
        <v>3839.5833333333339</v>
      </c>
      <c r="S38" s="359">
        <f>R38</f>
        <v>3839.5833333333339</v>
      </c>
      <c r="T38" s="362">
        <f>$S$47/2</f>
        <v>9895.8333333333358</v>
      </c>
    </row>
    <row r="39" spans="3:20">
      <c r="C39" s="357"/>
      <c r="D39" s="358"/>
      <c r="E39" s="85" t="s">
        <v>160</v>
      </c>
      <c r="F39" s="132">
        <v>4.7</v>
      </c>
      <c r="G39" s="350"/>
      <c r="H39" s="350"/>
      <c r="I39" s="355"/>
      <c r="J39" s="359"/>
      <c r="K39" s="355"/>
      <c r="L39" s="359"/>
      <c r="M39" s="355">
        <f t="shared" si="0"/>
        <v>0</v>
      </c>
      <c r="N39" s="359"/>
      <c r="O39" s="355">
        <f t="shared" si="1"/>
        <v>0</v>
      </c>
      <c r="P39" s="359"/>
      <c r="Q39" s="362"/>
      <c r="R39" s="355"/>
      <c r="S39" s="359"/>
      <c r="T39" s="362"/>
    </row>
    <row r="40" spans="3:20">
      <c r="C40" s="357"/>
      <c r="D40" s="358"/>
      <c r="E40" s="85" t="s">
        <v>161</v>
      </c>
      <c r="F40" s="132">
        <v>6.9</v>
      </c>
      <c r="G40" s="350"/>
      <c r="H40" s="350"/>
      <c r="I40" s="355"/>
      <c r="J40" s="359"/>
      <c r="K40" s="355"/>
      <c r="L40" s="359"/>
      <c r="M40" s="355">
        <f t="shared" si="0"/>
        <v>0</v>
      </c>
      <c r="N40" s="359"/>
      <c r="O40" s="355">
        <f t="shared" si="1"/>
        <v>0</v>
      </c>
      <c r="P40" s="359"/>
      <c r="Q40" s="362"/>
      <c r="R40" s="355"/>
      <c r="S40" s="359"/>
      <c r="T40" s="362"/>
    </row>
    <row r="41" spans="3:20">
      <c r="C41" s="357"/>
      <c r="D41" s="358"/>
      <c r="E41" s="85" t="s">
        <v>162</v>
      </c>
      <c r="F41" s="132">
        <v>1.7</v>
      </c>
      <c r="G41" s="350"/>
      <c r="H41" s="350"/>
      <c r="I41" s="355"/>
      <c r="J41" s="359"/>
      <c r="K41" s="355"/>
      <c r="L41" s="359"/>
      <c r="M41" s="355">
        <f t="shared" si="0"/>
        <v>0</v>
      </c>
      <c r="N41" s="359"/>
      <c r="O41" s="355">
        <f t="shared" si="1"/>
        <v>0</v>
      </c>
      <c r="P41" s="359"/>
      <c r="Q41" s="362"/>
      <c r="R41" s="355"/>
      <c r="S41" s="359"/>
      <c r="T41" s="362"/>
    </row>
    <row r="42" spans="3:20">
      <c r="C42" s="357"/>
      <c r="D42" s="358"/>
      <c r="E42" s="85" t="s">
        <v>163</v>
      </c>
      <c r="F42" s="132">
        <v>2.8</v>
      </c>
      <c r="G42" s="350"/>
      <c r="H42" s="350"/>
      <c r="I42" s="355"/>
      <c r="J42" s="359"/>
      <c r="K42" s="355"/>
      <c r="L42" s="359"/>
      <c r="M42" s="355">
        <f t="shared" si="0"/>
        <v>0</v>
      </c>
      <c r="N42" s="359"/>
      <c r="O42" s="355">
        <f t="shared" si="1"/>
        <v>0</v>
      </c>
      <c r="P42" s="359"/>
      <c r="Q42" s="362"/>
      <c r="R42" s="355"/>
      <c r="S42" s="359"/>
      <c r="T42" s="362"/>
    </row>
    <row r="43" spans="3:20">
      <c r="C43" s="357"/>
      <c r="D43" s="358"/>
      <c r="E43" s="85" t="s">
        <v>164</v>
      </c>
      <c r="F43" s="132">
        <v>1</v>
      </c>
      <c r="G43" s="350"/>
      <c r="H43" s="350"/>
      <c r="I43" s="355"/>
      <c r="J43" s="359"/>
      <c r="K43" s="355"/>
      <c r="L43" s="359"/>
      <c r="M43" s="355">
        <f t="shared" si="0"/>
        <v>0</v>
      </c>
      <c r="N43" s="359"/>
      <c r="O43" s="355">
        <f t="shared" si="1"/>
        <v>0</v>
      </c>
      <c r="P43" s="359"/>
      <c r="Q43" s="362"/>
      <c r="R43" s="355"/>
      <c r="S43" s="359"/>
      <c r="T43" s="362"/>
    </row>
    <row r="44" spans="3:20">
      <c r="C44" s="357">
        <v>9</v>
      </c>
      <c r="D44" s="358" t="s">
        <v>140</v>
      </c>
      <c r="E44" s="85" t="s">
        <v>141</v>
      </c>
      <c r="F44" s="132">
        <v>8</v>
      </c>
      <c r="G44" s="350">
        <f>SUM(F44:F45)</f>
        <v>14.1</v>
      </c>
      <c r="H44" s="350">
        <f>G44*H21</f>
        <v>14.1</v>
      </c>
      <c r="I44" s="355">
        <f>$H$44*1000000*$G$8/3600</f>
        <v>24479.166666666668</v>
      </c>
      <c r="J44" s="359">
        <f>I44</f>
        <v>24479.166666666668</v>
      </c>
      <c r="K44" s="355">
        <f>$H$44*1000000*$I$16/3600</f>
        <v>4895.833333333333</v>
      </c>
      <c r="L44" s="359">
        <f>K44</f>
        <v>4895.833333333333</v>
      </c>
      <c r="M44" s="355">
        <f t="shared" si="0"/>
        <v>20464.583333333332</v>
      </c>
      <c r="N44" s="359">
        <f>M44</f>
        <v>20464.583333333332</v>
      </c>
      <c r="O44" s="355">
        <f t="shared" si="1"/>
        <v>2790.6250000000005</v>
      </c>
      <c r="P44" s="359">
        <f>O44</f>
        <v>2790.6250000000005</v>
      </c>
      <c r="Q44" s="362"/>
      <c r="R44" s="355">
        <f>$H$44*1000000*($K$16+$K$19)/3600</f>
        <v>2790.6250000000005</v>
      </c>
      <c r="S44" s="359">
        <f>R44</f>
        <v>2790.6250000000005</v>
      </c>
      <c r="T44" s="362"/>
    </row>
    <row r="45" spans="3:20">
      <c r="C45" s="357"/>
      <c r="D45" s="358"/>
      <c r="E45" s="85" t="s">
        <v>144</v>
      </c>
      <c r="F45" s="132">
        <v>6.1</v>
      </c>
      <c r="G45" s="350"/>
      <c r="H45" s="350"/>
      <c r="I45" s="355"/>
      <c r="J45" s="359"/>
      <c r="K45" s="355"/>
      <c r="L45" s="359"/>
      <c r="M45" s="355">
        <f t="shared" si="0"/>
        <v>0</v>
      </c>
      <c r="N45" s="359"/>
      <c r="O45" s="355">
        <f t="shared" si="1"/>
        <v>0</v>
      </c>
      <c r="P45" s="359"/>
      <c r="Q45" s="362"/>
      <c r="R45" s="355"/>
      <c r="S45" s="359"/>
      <c r="T45" s="362"/>
    </row>
    <row r="46" spans="3:20" ht="15.75" thickBot="1">
      <c r="C46" s="238">
        <v>10</v>
      </c>
      <c r="D46" s="242" t="s">
        <v>304</v>
      </c>
      <c r="E46" s="142"/>
      <c r="F46" s="143"/>
      <c r="G46" s="143">
        <f>MAX(H23:H43)</f>
        <v>19.399999999999999</v>
      </c>
      <c r="H46" s="143">
        <f>G46*H21</f>
        <v>19.399999999999999</v>
      </c>
      <c r="I46" s="243">
        <f>$H$46*1000000*$G$8/3600</f>
        <v>33680.555555555555</v>
      </c>
      <c r="J46" s="244">
        <f>I46</f>
        <v>33680.555555555555</v>
      </c>
      <c r="K46" s="243">
        <f>$H$46*1000000*$I$16/3600</f>
        <v>6736.1111111111113</v>
      </c>
      <c r="L46" s="244">
        <f>K46</f>
        <v>6736.1111111111113</v>
      </c>
      <c r="M46" s="243">
        <f t="shared" si="0"/>
        <v>28156.944444444445</v>
      </c>
      <c r="N46" s="244">
        <f>M46</f>
        <v>28156.944444444445</v>
      </c>
      <c r="O46" s="243">
        <f t="shared" si="1"/>
        <v>3839.5833333333339</v>
      </c>
      <c r="P46" s="244">
        <f>O46</f>
        <v>3839.5833333333339</v>
      </c>
      <c r="Q46" s="244">
        <v>0</v>
      </c>
      <c r="R46" s="243">
        <f>$H$46*1000000*($K$16+$K$19)/3600</f>
        <v>3839.5833333333339</v>
      </c>
      <c r="S46" s="244">
        <v>0</v>
      </c>
      <c r="T46" s="245">
        <v>0</v>
      </c>
    </row>
    <row r="47" spans="3:20" ht="15.75" thickBot="1">
      <c r="C47" s="145"/>
      <c r="D47" s="237" t="s">
        <v>124</v>
      </c>
      <c r="E47" s="146"/>
      <c r="F47" s="246">
        <f>SUM(F23:F45)</f>
        <v>100</v>
      </c>
      <c r="G47" s="246">
        <f>SUM(G23:G43)</f>
        <v>100</v>
      </c>
      <c r="H47" s="246">
        <f>SUM(H23:H43)</f>
        <v>100</v>
      </c>
      <c r="I47" s="247">
        <f t="shared" ref="I47:O47" si="2">SUM(I23:I44)</f>
        <v>198090.27777777778</v>
      </c>
      <c r="J47" s="247">
        <f t="shared" si="2"/>
        <v>198090.27777777778</v>
      </c>
      <c r="K47" s="247">
        <f t="shared" si="2"/>
        <v>39618.055555555562</v>
      </c>
      <c r="L47" s="247">
        <f t="shared" si="2"/>
        <v>39618.055555555562</v>
      </c>
      <c r="M47" s="247">
        <f t="shared" si="2"/>
        <v>165603.47222222222</v>
      </c>
      <c r="N47" s="247">
        <f t="shared" si="2"/>
        <v>165603.47222222222</v>
      </c>
      <c r="O47" s="247">
        <f t="shared" si="2"/>
        <v>22582.291666666672</v>
      </c>
      <c r="P47" s="247">
        <f>SUM(P23,P25:P45)</f>
        <v>19791.666666666672</v>
      </c>
      <c r="Q47" s="247">
        <f>SUM(Q23:Q44)</f>
        <v>39583.333333333343</v>
      </c>
      <c r="R47" s="247">
        <f>SUM(R23:R44)</f>
        <v>22582.291666666672</v>
      </c>
      <c r="S47" s="247">
        <f>SUM(S23,S25:S45)</f>
        <v>19791.666666666672</v>
      </c>
      <c r="T47" s="247">
        <f>SUM(T23:T44)</f>
        <v>39583.333333333343</v>
      </c>
    </row>
    <row r="51" spans="9:15" s="22" customFormat="1">
      <c r="K51" s="121" t="s">
        <v>175</v>
      </c>
      <c r="L51" s="121"/>
      <c r="M51" s="121" t="s">
        <v>384</v>
      </c>
      <c r="N51" s="121"/>
      <c r="O51" s="121" t="s">
        <v>385</v>
      </c>
    </row>
    <row r="52" spans="9:15">
      <c r="I52" s="300" t="s">
        <v>403</v>
      </c>
      <c r="J52" s="272"/>
      <c r="K52" s="301">
        <f>SUM(L23,L25,L27,L29,L31,L36,L38,L44)</f>
        <v>34722.222222222226</v>
      </c>
      <c r="L52" s="301"/>
      <c r="M52" s="301">
        <f>SUM(N23,N25,N27,N29,N31,N36,N38,N44)</f>
        <v>145138.88888888891</v>
      </c>
      <c r="N52" s="301"/>
      <c r="O52" s="301">
        <v>20000</v>
      </c>
    </row>
    <row r="72" spans="3:7" ht="15.75" thickBot="1"/>
    <row r="73" spans="3:7" ht="15.75" thickBot="1">
      <c r="C73" s="214" t="s">
        <v>262</v>
      </c>
      <c r="D73" s="215" t="s">
        <v>263</v>
      </c>
      <c r="E73" s="215" t="s">
        <v>206</v>
      </c>
      <c r="F73" s="215" t="s">
        <v>250</v>
      </c>
      <c r="G73" s="216" t="s">
        <v>209</v>
      </c>
    </row>
    <row r="74" spans="3:7" ht="18.75">
      <c r="C74" s="220">
        <v>1</v>
      </c>
      <c r="D74" s="204" t="s">
        <v>138</v>
      </c>
      <c r="E74" s="221">
        <v>1</v>
      </c>
      <c r="F74" s="221">
        <v>1</v>
      </c>
      <c r="G74" s="222">
        <v>1</v>
      </c>
    </row>
    <row r="75" spans="3:7" ht="18.75">
      <c r="C75" s="150">
        <v>2</v>
      </c>
      <c r="D75" s="190" t="s">
        <v>139</v>
      </c>
      <c r="E75" s="223">
        <v>1</v>
      </c>
      <c r="F75" s="223">
        <v>1</v>
      </c>
      <c r="G75" s="224">
        <v>0</v>
      </c>
    </row>
    <row r="76" spans="3:7" ht="18.75">
      <c r="C76" s="217">
        <v>3</v>
      </c>
      <c r="D76" s="205" t="s">
        <v>142</v>
      </c>
      <c r="E76" s="225">
        <v>1</v>
      </c>
      <c r="F76" s="225">
        <v>1</v>
      </c>
      <c r="G76" s="226">
        <v>0</v>
      </c>
    </row>
    <row r="77" spans="3:7" ht="18.75">
      <c r="C77" s="150">
        <v>4</v>
      </c>
      <c r="D77" s="190" t="s">
        <v>143</v>
      </c>
      <c r="E77" s="223">
        <v>1</v>
      </c>
      <c r="F77" s="223">
        <v>1</v>
      </c>
      <c r="G77" s="224">
        <v>0</v>
      </c>
    </row>
    <row r="78" spans="3:7" ht="18.75">
      <c r="C78" s="217">
        <v>5</v>
      </c>
      <c r="D78" s="205" t="s">
        <v>145</v>
      </c>
      <c r="E78" s="225">
        <v>1</v>
      </c>
      <c r="F78" s="225">
        <v>1</v>
      </c>
      <c r="G78" s="226">
        <v>0</v>
      </c>
    </row>
    <row r="79" spans="3:7" ht="18.75">
      <c r="C79" s="150">
        <v>6</v>
      </c>
      <c r="D79" s="190" t="s">
        <v>146</v>
      </c>
      <c r="E79" s="223">
        <v>1</v>
      </c>
      <c r="F79" s="223">
        <v>1</v>
      </c>
      <c r="G79" s="224">
        <v>0</v>
      </c>
    </row>
    <row r="80" spans="3:7" ht="18.75">
      <c r="C80" s="217">
        <v>7</v>
      </c>
      <c r="D80" s="205" t="s">
        <v>140</v>
      </c>
      <c r="E80" s="225">
        <v>1</v>
      </c>
      <c r="F80" s="225">
        <v>1</v>
      </c>
      <c r="G80" s="226">
        <v>0</v>
      </c>
    </row>
    <row r="81" spans="3:7" ht="18.75">
      <c r="C81" s="150">
        <v>8</v>
      </c>
      <c r="D81" s="190" t="s">
        <v>148</v>
      </c>
      <c r="E81" s="223">
        <v>1</v>
      </c>
      <c r="F81" s="223">
        <v>1</v>
      </c>
      <c r="G81" s="224">
        <v>0</v>
      </c>
    </row>
    <row r="82" spans="3:7" ht="19.5" thickBot="1">
      <c r="C82" s="218">
        <v>9</v>
      </c>
      <c r="D82" s="219" t="s">
        <v>248</v>
      </c>
      <c r="E82" s="227">
        <v>1</v>
      </c>
      <c r="F82" s="227">
        <v>1</v>
      </c>
      <c r="G82" s="228">
        <v>1</v>
      </c>
    </row>
  </sheetData>
  <mergeCells count="121">
    <mergeCell ref="T23:T26"/>
    <mergeCell ref="T27:T30"/>
    <mergeCell ref="T31:T37"/>
    <mergeCell ref="T38:T45"/>
    <mergeCell ref="R44:R45"/>
    <mergeCell ref="R25:R26"/>
    <mergeCell ref="R27:R28"/>
    <mergeCell ref="R31:R35"/>
    <mergeCell ref="R36:R37"/>
    <mergeCell ref="S25:S26"/>
    <mergeCell ref="S27:S28"/>
    <mergeCell ref="S29:S30"/>
    <mergeCell ref="S31:S35"/>
    <mergeCell ref="S36:S37"/>
    <mergeCell ref="S38:S43"/>
    <mergeCell ref="S44:S45"/>
    <mergeCell ref="R38:R43"/>
    <mergeCell ref="N25:N26"/>
    <mergeCell ref="O44:O45"/>
    <mergeCell ref="O25:O26"/>
    <mergeCell ref="O27:O28"/>
    <mergeCell ref="O29:O30"/>
    <mergeCell ref="R29:R30"/>
    <mergeCell ref="P25:P26"/>
    <mergeCell ref="P27:P28"/>
    <mergeCell ref="P29:P30"/>
    <mergeCell ref="P31:P35"/>
    <mergeCell ref="P36:P37"/>
    <mergeCell ref="P38:P43"/>
    <mergeCell ref="P44:P45"/>
    <mergeCell ref="O31:O35"/>
    <mergeCell ref="O36:O37"/>
    <mergeCell ref="O38:O43"/>
    <mergeCell ref="Q23:Q26"/>
    <mergeCell ref="Q27:Q30"/>
    <mergeCell ref="Q31:Q37"/>
    <mergeCell ref="Q38:Q45"/>
    <mergeCell ref="J31:J35"/>
    <mergeCell ref="K31:K35"/>
    <mergeCell ref="M36:M37"/>
    <mergeCell ref="N36:N37"/>
    <mergeCell ref="C38:C43"/>
    <mergeCell ref="D38:D43"/>
    <mergeCell ref="H38:H43"/>
    <mergeCell ref="I38:I43"/>
    <mergeCell ref="J38:J43"/>
    <mergeCell ref="K38:K43"/>
    <mergeCell ref="L38:L43"/>
    <mergeCell ref="M38:M43"/>
    <mergeCell ref="N38:N43"/>
    <mergeCell ref="M44:M45"/>
    <mergeCell ref="N44:N45"/>
    <mergeCell ref="K25:K26"/>
    <mergeCell ref="L25:L26"/>
    <mergeCell ref="M25:M26"/>
    <mergeCell ref="C25:C26"/>
    <mergeCell ref="D25:D26"/>
    <mergeCell ref="H25:H26"/>
    <mergeCell ref="I25:I26"/>
    <mergeCell ref="J25:J26"/>
    <mergeCell ref="M29:M30"/>
    <mergeCell ref="N29:N30"/>
    <mergeCell ref="C27:C28"/>
    <mergeCell ref="D27:D28"/>
    <mergeCell ref="H27:H28"/>
    <mergeCell ref="I27:I28"/>
    <mergeCell ref="J27:J28"/>
    <mergeCell ref="K27:K28"/>
    <mergeCell ref="L27:L28"/>
    <mergeCell ref="M27:M28"/>
    <mergeCell ref="N27:N28"/>
    <mergeCell ref="L31:L35"/>
    <mergeCell ref="M31:M35"/>
    <mergeCell ref="N31:N35"/>
    <mergeCell ref="J18:K18"/>
    <mergeCell ref="C44:C45"/>
    <mergeCell ref="D44:D45"/>
    <mergeCell ref="H44:H45"/>
    <mergeCell ref="I44:I45"/>
    <mergeCell ref="J44:J45"/>
    <mergeCell ref="K44:K45"/>
    <mergeCell ref="L44:L45"/>
    <mergeCell ref="C29:C30"/>
    <mergeCell ref="D29:D30"/>
    <mergeCell ref="H29:H30"/>
    <mergeCell ref="I29:I30"/>
    <mergeCell ref="J29:J30"/>
    <mergeCell ref="K29:K30"/>
    <mergeCell ref="L29:L30"/>
    <mergeCell ref="C36:C37"/>
    <mergeCell ref="D36:D37"/>
    <mergeCell ref="H36:H37"/>
    <mergeCell ref="I36:I37"/>
    <mergeCell ref="J36:J37"/>
    <mergeCell ref="K36:K37"/>
    <mergeCell ref="L36:L37"/>
    <mergeCell ref="C31:C35"/>
    <mergeCell ref="D31:D35"/>
    <mergeCell ref="C3:F3"/>
    <mergeCell ref="C4:F4"/>
    <mergeCell ref="C5:F5"/>
    <mergeCell ref="C6:F6"/>
    <mergeCell ref="C7:F7"/>
    <mergeCell ref="C8:F8"/>
    <mergeCell ref="E11:H11"/>
    <mergeCell ref="E12:H12"/>
    <mergeCell ref="E13:H13"/>
    <mergeCell ref="G25:G26"/>
    <mergeCell ref="G27:G28"/>
    <mergeCell ref="G29:G30"/>
    <mergeCell ref="G31:G35"/>
    <mergeCell ref="G36:G37"/>
    <mergeCell ref="G38:G43"/>
    <mergeCell ref="G44:G45"/>
    <mergeCell ref="E16:H16"/>
    <mergeCell ref="C9:F9"/>
    <mergeCell ref="E14:H14"/>
    <mergeCell ref="E15:H15"/>
    <mergeCell ref="H18:I18"/>
    <mergeCell ref="H31:H35"/>
    <mergeCell ref="I31:I35"/>
  </mergeCells>
  <pageMargins left="0.7" right="0.7" top="0.75" bottom="0.75" header="0.3" footer="0.3"/>
  <pageSetup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S52"/>
  <sheetViews>
    <sheetView workbookViewId="0">
      <selection activeCell="O14" sqref="O14"/>
    </sheetView>
  </sheetViews>
  <sheetFormatPr defaultRowHeight="15"/>
  <cols>
    <col min="2" max="2" width="16.140625" style="186" bestFit="1" customWidth="1"/>
    <col min="3" max="3" width="15.42578125" bestFit="1" customWidth="1"/>
    <col min="4" max="4" width="10.85546875" bestFit="1" customWidth="1"/>
    <col min="5" max="5" width="15.42578125" bestFit="1" customWidth="1"/>
    <col min="6" max="6" width="10.85546875" bestFit="1" customWidth="1"/>
    <col min="8" max="10" width="3" customWidth="1"/>
    <col min="11" max="11" width="13.7109375" bestFit="1" customWidth="1"/>
    <col min="12" max="12" width="9.5703125" bestFit="1" customWidth="1"/>
    <col min="13" max="13" width="5.7109375" bestFit="1" customWidth="1"/>
    <col min="14" max="14" width="9.5703125" bestFit="1" customWidth="1"/>
    <col min="15" max="15" width="8.5703125" bestFit="1" customWidth="1"/>
    <col min="16" max="16" width="5.28515625" bestFit="1" customWidth="1"/>
    <col min="17" max="17" width="9.5703125" bestFit="1" customWidth="1"/>
    <col min="18" max="18" width="3.28515625" bestFit="1" customWidth="1"/>
  </cols>
  <sheetData>
    <row r="3" spans="2:19">
      <c r="B3" s="188"/>
      <c r="C3" s="356" t="s">
        <v>231</v>
      </c>
      <c r="D3" s="356"/>
      <c r="E3" s="356"/>
      <c r="F3" s="356"/>
      <c r="L3" s="372" t="s">
        <v>241</v>
      </c>
      <c r="M3" s="372"/>
      <c r="N3" s="372"/>
      <c r="O3" s="372"/>
      <c r="P3" s="372"/>
      <c r="Q3" s="372"/>
      <c r="R3" s="372"/>
      <c r="S3" s="372"/>
    </row>
    <row r="4" spans="2:19">
      <c r="B4" s="189" t="s">
        <v>204</v>
      </c>
      <c r="C4" s="189" t="s">
        <v>205</v>
      </c>
      <c r="D4" s="189" t="s">
        <v>206</v>
      </c>
      <c r="E4" s="189" t="s">
        <v>207</v>
      </c>
      <c r="F4" s="189" t="s">
        <v>209</v>
      </c>
      <c r="L4" s="203" t="s">
        <v>205</v>
      </c>
      <c r="M4" s="203" t="s">
        <v>206</v>
      </c>
      <c r="N4" s="203" t="s">
        <v>236</v>
      </c>
      <c r="O4" s="203" t="s">
        <v>209</v>
      </c>
      <c r="P4" s="203" t="s">
        <v>246</v>
      </c>
      <c r="Q4" s="203" t="s">
        <v>247</v>
      </c>
      <c r="R4" s="203" t="s">
        <v>216</v>
      </c>
      <c r="S4" s="203" t="s">
        <v>222</v>
      </c>
    </row>
    <row r="5" spans="2:19">
      <c r="B5" s="364" t="s">
        <v>210</v>
      </c>
      <c r="C5" s="85" t="s">
        <v>175</v>
      </c>
      <c r="D5" s="85" t="s">
        <v>175</v>
      </c>
      <c r="E5" s="367"/>
      <c r="F5" s="367"/>
      <c r="K5" s="85" t="s">
        <v>210</v>
      </c>
      <c r="L5" s="190">
        <v>1</v>
      </c>
      <c r="M5" s="190">
        <v>2</v>
      </c>
      <c r="N5" s="190" t="s">
        <v>239</v>
      </c>
      <c r="O5" s="190" t="s">
        <v>239</v>
      </c>
      <c r="P5" s="190">
        <v>3</v>
      </c>
      <c r="Q5" s="190">
        <v>4</v>
      </c>
      <c r="R5" s="190">
        <v>5</v>
      </c>
      <c r="S5" s="190" t="s">
        <v>239</v>
      </c>
    </row>
    <row r="6" spans="2:19">
      <c r="B6" s="365"/>
      <c r="C6" s="85" t="s">
        <v>212</v>
      </c>
      <c r="D6" s="85" t="s">
        <v>213</v>
      </c>
      <c r="E6" s="370"/>
      <c r="F6" s="370"/>
      <c r="K6" s="85" t="s">
        <v>237</v>
      </c>
      <c r="L6" s="190">
        <v>1</v>
      </c>
      <c r="M6" s="190">
        <v>2</v>
      </c>
      <c r="N6" s="190">
        <v>5</v>
      </c>
      <c r="O6" s="190" t="s">
        <v>239</v>
      </c>
      <c r="P6" s="190">
        <v>3</v>
      </c>
      <c r="Q6" s="190" t="s">
        <v>239</v>
      </c>
      <c r="R6" s="190">
        <v>4</v>
      </c>
      <c r="S6" s="190" t="s">
        <v>239</v>
      </c>
    </row>
    <row r="7" spans="2:19">
      <c r="B7" s="365"/>
      <c r="C7" s="85" t="s">
        <v>211</v>
      </c>
      <c r="D7" s="85" t="s">
        <v>214</v>
      </c>
      <c r="E7" s="370"/>
      <c r="F7" s="370"/>
      <c r="K7" s="85" t="s">
        <v>238</v>
      </c>
      <c r="L7" s="190">
        <v>1</v>
      </c>
      <c r="M7" s="190">
        <v>2</v>
      </c>
      <c r="N7" s="190" t="s">
        <v>239</v>
      </c>
      <c r="O7" s="190">
        <v>5</v>
      </c>
      <c r="P7" s="190">
        <v>3</v>
      </c>
      <c r="Q7" s="190" t="s">
        <v>239</v>
      </c>
      <c r="R7" s="190">
        <v>4</v>
      </c>
      <c r="S7" s="190" t="s">
        <v>239</v>
      </c>
    </row>
    <row r="8" spans="2:19">
      <c r="B8" s="365"/>
      <c r="C8" s="367"/>
      <c r="D8" s="85" t="s">
        <v>215</v>
      </c>
      <c r="E8" s="370"/>
      <c r="F8" s="370"/>
      <c r="K8" s="85" t="s">
        <v>240</v>
      </c>
      <c r="L8" s="190">
        <v>4</v>
      </c>
      <c r="M8" s="190" t="s">
        <v>239</v>
      </c>
      <c r="N8" s="190">
        <v>1</v>
      </c>
      <c r="O8" s="190" t="s">
        <v>239</v>
      </c>
      <c r="P8" s="190">
        <v>3</v>
      </c>
      <c r="Q8" s="190" t="s">
        <v>239</v>
      </c>
      <c r="R8" s="190" t="s">
        <v>239</v>
      </c>
      <c r="S8" s="190">
        <v>2</v>
      </c>
    </row>
    <row r="9" spans="2:19">
      <c r="B9" s="365"/>
      <c r="C9" s="370"/>
      <c r="D9" s="85" t="s">
        <v>216</v>
      </c>
      <c r="E9" s="370"/>
      <c r="F9" s="370"/>
      <c r="K9" s="85" t="s">
        <v>242</v>
      </c>
      <c r="L9" s="190">
        <v>5</v>
      </c>
      <c r="M9" s="190" t="s">
        <v>239</v>
      </c>
      <c r="N9" s="190">
        <v>4</v>
      </c>
      <c r="O9" s="190">
        <v>1</v>
      </c>
      <c r="P9" s="190">
        <v>2</v>
      </c>
      <c r="Q9" s="190" t="s">
        <v>239</v>
      </c>
      <c r="R9" s="190" t="s">
        <v>239</v>
      </c>
      <c r="S9" s="190">
        <v>3</v>
      </c>
    </row>
    <row r="10" spans="2:19">
      <c r="B10" s="365"/>
      <c r="C10" s="370"/>
      <c r="D10" s="85" t="s">
        <v>212</v>
      </c>
      <c r="E10" s="370"/>
      <c r="F10" s="370"/>
      <c r="L10" s="186"/>
      <c r="M10" s="186"/>
      <c r="N10" s="186"/>
      <c r="O10" s="186"/>
      <c r="P10" s="186"/>
      <c r="Q10" s="186"/>
      <c r="R10" s="186"/>
      <c r="S10" s="186"/>
    </row>
    <row r="11" spans="2:19">
      <c r="B11" s="365"/>
      <c r="C11" s="371"/>
      <c r="D11" s="85" t="s">
        <v>211</v>
      </c>
      <c r="E11" s="371"/>
      <c r="F11" s="371"/>
    </row>
    <row r="12" spans="2:19">
      <c r="B12" s="366"/>
      <c r="C12" s="187">
        <v>3</v>
      </c>
      <c r="D12" s="187">
        <v>7</v>
      </c>
      <c r="E12" s="187"/>
      <c r="F12" s="187"/>
      <c r="G12" s="191">
        <f>SUM(C12:F12)</f>
        <v>10</v>
      </c>
    </row>
    <row r="13" spans="2:19">
      <c r="B13" s="364" t="s">
        <v>227</v>
      </c>
      <c r="C13" s="85" t="s">
        <v>228</v>
      </c>
      <c r="D13" s="85" t="s">
        <v>228</v>
      </c>
      <c r="E13" s="367"/>
      <c r="F13" s="367"/>
    </row>
    <row r="14" spans="2:19">
      <c r="B14" s="365"/>
      <c r="C14" s="85" t="s">
        <v>227</v>
      </c>
      <c r="D14" s="85" t="s">
        <v>227</v>
      </c>
      <c r="E14" s="368"/>
      <c r="F14" s="368"/>
      <c r="N14">
        <v>7000</v>
      </c>
    </row>
    <row r="15" spans="2:19">
      <c r="B15" s="187" t="s">
        <v>226</v>
      </c>
      <c r="C15" s="187">
        <v>2</v>
      </c>
      <c r="D15" s="187">
        <v>2</v>
      </c>
      <c r="E15" s="187"/>
      <c r="F15" s="187"/>
      <c r="G15" s="191">
        <f>SUM(C15:F15,G12)</f>
        <v>14</v>
      </c>
    </row>
    <row r="16" spans="2:19">
      <c r="B16" s="364" t="s">
        <v>217</v>
      </c>
      <c r="C16" s="85" t="s">
        <v>175</v>
      </c>
      <c r="D16" s="85" t="s">
        <v>175</v>
      </c>
      <c r="E16" s="85" t="s">
        <v>218</v>
      </c>
      <c r="F16" s="367"/>
    </row>
    <row r="17" spans="2:7">
      <c r="B17" s="365"/>
      <c r="C17" s="367"/>
      <c r="D17" s="85" t="s">
        <v>213</v>
      </c>
      <c r="E17" s="85" t="s">
        <v>221</v>
      </c>
      <c r="F17" s="369"/>
    </row>
    <row r="18" spans="2:7">
      <c r="B18" s="365"/>
      <c r="C18" s="369"/>
      <c r="D18" s="85" t="s">
        <v>216</v>
      </c>
      <c r="E18" s="367"/>
      <c r="F18" s="369"/>
    </row>
    <row r="19" spans="2:7">
      <c r="B19" s="365"/>
      <c r="C19" s="368"/>
      <c r="D19" s="85" t="s">
        <v>218</v>
      </c>
      <c r="E19" s="368"/>
      <c r="F19" s="368"/>
    </row>
    <row r="20" spans="2:7">
      <c r="B20" s="366"/>
      <c r="C20" s="187">
        <v>1</v>
      </c>
      <c r="D20" s="187">
        <v>4</v>
      </c>
      <c r="E20" s="187">
        <v>2</v>
      </c>
      <c r="F20" s="187"/>
      <c r="G20" s="191">
        <f>SUM(C20:F20)</f>
        <v>7</v>
      </c>
    </row>
    <row r="21" spans="2:7">
      <c r="B21" s="364" t="s">
        <v>227</v>
      </c>
      <c r="C21" s="85" t="s">
        <v>228</v>
      </c>
      <c r="D21" s="85" t="s">
        <v>228</v>
      </c>
      <c r="E21" s="367"/>
      <c r="F21" s="367"/>
    </row>
    <row r="22" spans="2:7">
      <c r="B22" s="365"/>
      <c r="C22" s="85" t="s">
        <v>227</v>
      </c>
      <c r="D22" s="85" t="s">
        <v>227</v>
      </c>
      <c r="E22" s="368"/>
      <c r="F22" s="368"/>
    </row>
    <row r="23" spans="2:7">
      <c r="B23" s="187" t="s">
        <v>226</v>
      </c>
      <c r="C23" s="187">
        <v>2</v>
      </c>
      <c r="D23" s="187">
        <v>2</v>
      </c>
      <c r="E23" s="187"/>
      <c r="F23" s="187"/>
      <c r="G23" s="191">
        <f>SUM(C23:F23,G20)</f>
        <v>11</v>
      </c>
    </row>
    <row r="24" spans="2:7">
      <c r="B24" s="364" t="s">
        <v>219</v>
      </c>
      <c r="C24" s="85" t="s">
        <v>175</v>
      </c>
      <c r="D24" s="85" t="s">
        <v>175</v>
      </c>
      <c r="E24" s="367"/>
      <c r="F24" s="85" t="s">
        <v>218</v>
      </c>
    </row>
    <row r="25" spans="2:7">
      <c r="B25" s="365"/>
      <c r="C25" s="367"/>
      <c r="D25" s="85" t="s">
        <v>213</v>
      </c>
      <c r="E25" s="369"/>
      <c r="F25" s="85" t="s">
        <v>218</v>
      </c>
    </row>
    <row r="26" spans="2:7">
      <c r="B26" s="365"/>
      <c r="C26" s="369"/>
      <c r="D26" s="85" t="s">
        <v>216</v>
      </c>
      <c r="E26" s="369"/>
      <c r="F26" s="367"/>
    </row>
    <row r="27" spans="2:7">
      <c r="B27" s="365"/>
      <c r="C27" s="368"/>
      <c r="D27" s="85" t="s">
        <v>218</v>
      </c>
      <c r="E27" s="368"/>
      <c r="F27" s="368"/>
    </row>
    <row r="28" spans="2:7">
      <c r="B28" s="366"/>
      <c r="C28" s="187">
        <v>1</v>
      </c>
      <c r="D28" s="187">
        <v>4</v>
      </c>
      <c r="E28" s="187"/>
      <c r="F28" s="187">
        <v>2</v>
      </c>
      <c r="G28" s="191">
        <f>SUM(C28:F28)</f>
        <v>7</v>
      </c>
    </row>
    <row r="29" spans="2:7">
      <c r="B29" s="364" t="s">
        <v>227</v>
      </c>
      <c r="C29" s="85" t="s">
        <v>228</v>
      </c>
      <c r="D29" s="85" t="s">
        <v>228</v>
      </c>
      <c r="E29" s="367"/>
      <c r="F29" s="367"/>
    </row>
    <row r="30" spans="2:7">
      <c r="B30" s="365"/>
      <c r="C30" s="85" t="s">
        <v>227</v>
      </c>
      <c r="D30" s="85" t="s">
        <v>227</v>
      </c>
      <c r="E30" s="368"/>
      <c r="F30" s="368"/>
    </row>
    <row r="31" spans="2:7">
      <c r="B31" s="187" t="s">
        <v>226</v>
      </c>
      <c r="C31" s="187">
        <v>2</v>
      </c>
      <c r="D31" s="187">
        <v>2</v>
      </c>
      <c r="E31" s="187"/>
      <c r="F31" s="187"/>
      <c r="G31" s="191">
        <f>SUM(C31:F31,G28)</f>
        <v>11</v>
      </c>
    </row>
    <row r="32" spans="2:7">
      <c r="B32" s="364" t="s">
        <v>243</v>
      </c>
      <c r="C32" s="85" t="s">
        <v>244</v>
      </c>
      <c r="D32" s="367"/>
      <c r="E32" s="85" t="s">
        <v>244</v>
      </c>
      <c r="F32" s="142" t="s">
        <v>218</v>
      </c>
    </row>
    <row r="33" spans="2:7">
      <c r="B33" s="365"/>
      <c r="C33" s="85" t="s">
        <v>211</v>
      </c>
      <c r="D33" s="369"/>
      <c r="E33" s="85" t="s">
        <v>211</v>
      </c>
      <c r="F33" s="85" t="s">
        <v>216</v>
      </c>
    </row>
    <row r="34" spans="2:7">
      <c r="B34" s="365"/>
      <c r="C34" s="367"/>
      <c r="D34" s="369"/>
      <c r="E34" s="142" t="s">
        <v>245</v>
      </c>
      <c r="F34" s="367"/>
    </row>
    <row r="35" spans="2:7">
      <c r="B35" s="365"/>
      <c r="C35" s="368"/>
      <c r="D35" s="368"/>
      <c r="E35" s="85" t="s">
        <v>218</v>
      </c>
      <c r="F35" s="368"/>
    </row>
    <row r="36" spans="2:7">
      <c r="B36" s="187" t="s">
        <v>226</v>
      </c>
      <c r="C36" s="187">
        <v>2</v>
      </c>
      <c r="D36" s="187"/>
      <c r="E36" s="187">
        <v>4</v>
      </c>
      <c r="F36" s="187">
        <v>2</v>
      </c>
      <c r="G36" s="191">
        <f>SUM(C36:F36)</f>
        <v>8</v>
      </c>
    </row>
    <row r="37" spans="2:7">
      <c r="B37" s="364" t="s">
        <v>220</v>
      </c>
      <c r="C37" s="85" t="s">
        <v>212</v>
      </c>
      <c r="D37" s="367"/>
      <c r="E37" s="85" t="s">
        <v>221</v>
      </c>
      <c r="F37" s="367"/>
    </row>
    <row r="38" spans="2:7">
      <c r="B38" s="365"/>
      <c r="C38" s="85" t="s">
        <v>211</v>
      </c>
      <c r="D38" s="370"/>
      <c r="E38" s="85" t="s">
        <v>224</v>
      </c>
      <c r="F38" s="369"/>
    </row>
    <row r="39" spans="2:7">
      <c r="B39" s="365"/>
      <c r="C39" s="367"/>
      <c r="D39" s="370"/>
      <c r="E39" s="85" t="s">
        <v>222</v>
      </c>
      <c r="F39" s="369"/>
    </row>
    <row r="40" spans="2:7">
      <c r="B40" s="365"/>
      <c r="C40" s="369"/>
      <c r="D40" s="370"/>
      <c r="E40" s="85" t="s">
        <v>223</v>
      </c>
      <c r="F40" s="369"/>
    </row>
    <row r="41" spans="2:7">
      <c r="B41" s="365"/>
      <c r="C41" s="368"/>
      <c r="D41" s="371"/>
      <c r="E41" s="85" t="s">
        <v>211</v>
      </c>
      <c r="F41" s="368"/>
    </row>
    <row r="42" spans="2:7">
      <c r="B42" s="366"/>
      <c r="C42" s="187">
        <v>2</v>
      </c>
      <c r="D42" s="187"/>
      <c r="E42" s="187">
        <v>5</v>
      </c>
      <c r="F42" s="187"/>
      <c r="G42" s="191">
        <f>SUM(C42:F42)</f>
        <v>7</v>
      </c>
    </row>
    <row r="43" spans="2:7">
      <c r="B43" s="201" t="s">
        <v>227</v>
      </c>
      <c r="C43" s="202"/>
      <c r="D43" s="202"/>
      <c r="E43" s="85" t="s">
        <v>230</v>
      </c>
      <c r="F43" s="202"/>
    </row>
    <row r="44" spans="2:7">
      <c r="B44" s="187" t="s">
        <v>226</v>
      </c>
      <c r="C44" s="187"/>
      <c r="D44" s="187"/>
      <c r="E44" s="187">
        <v>1</v>
      </c>
      <c r="F44" s="187"/>
      <c r="G44" s="191">
        <f>SUM(C44:F44,G42)</f>
        <v>8</v>
      </c>
    </row>
    <row r="45" spans="2:7">
      <c r="B45" s="364" t="s">
        <v>225</v>
      </c>
      <c r="C45" s="85" t="s">
        <v>212</v>
      </c>
      <c r="D45" s="367"/>
      <c r="E45" s="85" t="s">
        <v>221</v>
      </c>
      <c r="F45" s="85" t="s">
        <v>221</v>
      </c>
    </row>
    <row r="46" spans="2:7">
      <c r="B46" s="365"/>
      <c r="C46" s="85" t="s">
        <v>211</v>
      </c>
      <c r="D46" s="369"/>
      <c r="E46" s="85" t="s">
        <v>224</v>
      </c>
      <c r="F46" s="85" t="s">
        <v>222</v>
      </c>
    </row>
    <row r="47" spans="2:7">
      <c r="B47" s="365"/>
      <c r="C47" s="367"/>
      <c r="D47" s="369"/>
      <c r="E47" s="85" t="s">
        <v>223</v>
      </c>
      <c r="F47" s="85" t="s">
        <v>221</v>
      </c>
    </row>
    <row r="48" spans="2:7">
      <c r="B48" s="365"/>
      <c r="C48" s="368"/>
      <c r="D48" s="368"/>
      <c r="E48" s="85" t="s">
        <v>211</v>
      </c>
      <c r="F48" s="85"/>
    </row>
    <row r="49" spans="2:7">
      <c r="B49" s="366"/>
      <c r="C49" s="187">
        <v>2</v>
      </c>
      <c r="D49" s="187"/>
      <c r="E49" s="187">
        <v>4</v>
      </c>
      <c r="F49" s="187">
        <v>3</v>
      </c>
      <c r="G49" s="191">
        <f>SUM(C49:F49)</f>
        <v>9</v>
      </c>
    </row>
    <row r="50" spans="2:7">
      <c r="B50" s="364" t="s">
        <v>227</v>
      </c>
      <c r="C50" s="367"/>
      <c r="D50" s="367"/>
      <c r="E50" s="85" t="s">
        <v>229</v>
      </c>
      <c r="F50" s="85" t="s">
        <v>230</v>
      </c>
    </row>
    <row r="51" spans="2:7">
      <c r="B51" s="365"/>
      <c r="C51" s="368"/>
      <c r="D51" s="368"/>
      <c r="E51" s="85"/>
      <c r="F51" s="85" t="s">
        <v>230</v>
      </c>
    </row>
    <row r="52" spans="2:7">
      <c r="B52" s="187" t="s">
        <v>226</v>
      </c>
      <c r="C52" s="187"/>
      <c r="D52" s="187"/>
      <c r="E52" s="187">
        <v>1</v>
      </c>
      <c r="F52" s="187">
        <v>2</v>
      </c>
      <c r="G52" s="191">
        <f>SUM(C52:F52,G49)</f>
        <v>12</v>
      </c>
    </row>
  </sheetData>
  <mergeCells count="37">
    <mergeCell ref="F37:F41"/>
    <mergeCell ref="F16:F19"/>
    <mergeCell ref="F34:F35"/>
    <mergeCell ref="C39:C41"/>
    <mergeCell ref="L3:S3"/>
    <mergeCell ref="C3:F3"/>
    <mergeCell ref="E5:E11"/>
    <mergeCell ref="F5:F11"/>
    <mergeCell ref="C8:C11"/>
    <mergeCell ref="F26:F27"/>
    <mergeCell ref="E29:E30"/>
    <mergeCell ref="F29:F30"/>
    <mergeCell ref="C17:C19"/>
    <mergeCell ref="E18:E19"/>
    <mergeCell ref="E24:E27"/>
    <mergeCell ref="B13:B14"/>
    <mergeCell ref="B5:B12"/>
    <mergeCell ref="E13:E14"/>
    <mergeCell ref="F13:F14"/>
    <mergeCell ref="B21:B22"/>
    <mergeCell ref="E21:E22"/>
    <mergeCell ref="F21:F22"/>
    <mergeCell ref="B16:B20"/>
    <mergeCell ref="B45:B49"/>
    <mergeCell ref="C50:C51"/>
    <mergeCell ref="D50:D51"/>
    <mergeCell ref="B24:B28"/>
    <mergeCell ref="B37:B42"/>
    <mergeCell ref="C47:C48"/>
    <mergeCell ref="B50:B51"/>
    <mergeCell ref="B32:B35"/>
    <mergeCell ref="D32:D35"/>
    <mergeCell ref="C34:C35"/>
    <mergeCell ref="D45:D48"/>
    <mergeCell ref="C25:C27"/>
    <mergeCell ref="D37:D41"/>
    <mergeCell ref="B29:B3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V77"/>
  <sheetViews>
    <sheetView topLeftCell="B53" zoomScale="80" zoomScaleNormal="80" workbookViewId="0">
      <selection activeCell="L57" sqref="L57"/>
    </sheetView>
  </sheetViews>
  <sheetFormatPr defaultRowHeight="12.75"/>
  <cols>
    <col min="1" max="1" width="9.140625" style="167"/>
    <col min="2" max="2" width="3" style="168" bestFit="1" customWidth="1"/>
    <col min="3" max="3" width="18.42578125" style="168" customWidth="1"/>
    <col min="4" max="4" width="62.85546875" style="168" bestFit="1" customWidth="1"/>
    <col min="5" max="5" width="1.7109375" style="286" customWidth="1"/>
    <col min="6" max="6" width="17" style="286" customWidth="1"/>
    <col min="7" max="10" width="13" style="286" customWidth="1"/>
    <col min="11" max="11" width="1.7109375" style="286" customWidth="1"/>
    <col min="12" max="15" width="17" style="286" customWidth="1"/>
    <col min="16" max="260" width="9.140625" style="167"/>
    <col min="261" max="261" width="19.5703125" style="167" customWidth="1"/>
    <col min="262" max="262" width="10.7109375" style="167" customWidth="1"/>
    <col min="263" max="263" width="93.7109375" style="167" customWidth="1"/>
    <col min="264" max="264" width="11.7109375" style="167" customWidth="1"/>
    <col min="265" max="265" width="10.7109375" style="167" customWidth="1"/>
    <col min="266" max="266" width="11.7109375" style="167" customWidth="1"/>
    <col min="267" max="516" width="9.140625" style="167"/>
    <col min="517" max="517" width="19.5703125" style="167" customWidth="1"/>
    <col min="518" max="518" width="10.7109375" style="167" customWidth="1"/>
    <col min="519" max="519" width="93.7109375" style="167" customWidth="1"/>
    <col min="520" max="520" width="11.7109375" style="167" customWidth="1"/>
    <col min="521" max="521" width="10.7109375" style="167" customWidth="1"/>
    <col min="522" max="522" width="11.7109375" style="167" customWidth="1"/>
    <col min="523" max="772" width="9.140625" style="167"/>
    <col min="773" max="773" width="19.5703125" style="167" customWidth="1"/>
    <col min="774" max="774" width="10.7109375" style="167" customWidth="1"/>
    <col min="775" max="775" width="93.7109375" style="167" customWidth="1"/>
    <col min="776" max="776" width="11.7109375" style="167" customWidth="1"/>
    <col min="777" max="777" width="10.7109375" style="167" customWidth="1"/>
    <col min="778" max="778" width="11.7109375" style="167" customWidth="1"/>
    <col min="779" max="1028" width="9.140625" style="167"/>
    <col min="1029" max="1029" width="19.5703125" style="167" customWidth="1"/>
    <col min="1030" max="1030" width="10.7109375" style="167" customWidth="1"/>
    <col min="1031" max="1031" width="93.7109375" style="167" customWidth="1"/>
    <col min="1032" max="1032" width="11.7109375" style="167" customWidth="1"/>
    <col min="1033" max="1033" width="10.7109375" style="167" customWidth="1"/>
    <col min="1034" max="1034" width="11.7109375" style="167" customWidth="1"/>
    <col min="1035" max="1284" width="9.140625" style="167"/>
    <col min="1285" max="1285" width="19.5703125" style="167" customWidth="1"/>
    <col min="1286" max="1286" width="10.7109375" style="167" customWidth="1"/>
    <col min="1287" max="1287" width="93.7109375" style="167" customWidth="1"/>
    <col min="1288" max="1288" width="11.7109375" style="167" customWidth="1"/>
    <col min="1289" max="1289" width="10.7109375" style="167" customWidth="1"/>
    <col min="1290" max="1290" width="11.7109375" style="167" customWidth="1"/>
    <col min="1291" max="1540" width="9.140625" style="167"/>
    <col min="1541" max="1541" width="19.5703125" style="167" customWidth="1"/>
    <col min="1542" max="1542" width="10.7109375" style="167" customWidth="1"/>
    <col min="1543" max="1543" width="93.7109375" style="167" customWidth="1"/>
    <col min="1544" max="1544" width="11.7109375" style="167" customWidth="1"/>
    <col min="1545" max="1545" width="10.7109375" style="167" customWidth="1"/>
    <col min="1546" max="1546" width="11.7109375" style="167" customWidth="1"/>
    <col min="1547" max="1796" width="9.140625" style="167"/>
    <col min="1797" max="1797" width="19.5703125" style="167" customWidth="1"/>
    <col min="1798" max="1798" width="10.7109375" style="167" customWidth="1"/>
    <col min="1799" max="1799" width="93.7109375" style="167" customWidth="1"/>
    <col min="1800" max="1800" width="11.7109375" style="167" customWidth="1"/>
    <col min="1801" max="1801" width="10.7109375" style="167" customWidth="1"/>
    <col min="1802" max="1802" width="11.7109375" style="167" customWidth="1"/>
    <col min="1803" max="2052" width="9.140625" style="167"/>
    <col min="2053" max="2053" width="19.5703125" style="167" customWidth="1"/>
    <col min="2054" max="2054" width="10.7109375" style="167" customWidth="1"/>
    <col min="2055" max="2055" width="93.7109375" style="167" customWidth="1"/>
    <col min="2056" max="2056" width="11.7109375" style="167" customWidth="1"/>
    <col min="2057" max="2057" width="10.7109375" style="167" customWidth="1"/>
    <col min="2058" max="2058" width="11.7109375" style="167" customWidth="1"/>
    <col min="2059" max="2308" width="9.140625" style="167"/>
    <col min="2309" max="2309" width="19.5703125" style="167" customWidth="1"/>
    <col min="2310" max="2310" width="10.7109375" style="167" customWidth="1"/>
    <col min="2311" max="2311" width="93.7109375" style="167" customWidth="1"/>
    <col min="2312" max="2312" width="11.7109375" style="167" customWidth="1"/>
    <col min="2313" max="2313" width="10.7109375" style="167" customWidth="1"/>
    <col min="2314" max="2314" width="11.7109375" style="167" customWidth="1"/>
    <col min="2315" max="2564" width="9.140625" style="167"/>
    <col min="2565" max="2565" width="19.5703125" style="167" customWidth="1"/>
    <col min="2566" max="2566" width="10.7109375" style="167" customWidth="1"/>
    <col min="2567" max="2567" width="93.7109375" style="167" customWidth="1"/>
    <col min="2568" max="2568" width="11.7109375" style="167" customWidth="1"/>
    <col min="2569" max="2569" width="10.7109375" style="167" customWidth="1"/>
    <col min="2570" max="2570" width="11.7109375" style="167" customWidth="1"/>
    <col min="2571" max="2820" width="9.140625" style="167"/>
    <col min="2821" max="2821" width="19.5703125" style="167" customWidth="1"/>
    <col min="2822" max="2822" width="10.7109375" style="167" customWidth="1"/>
    <col min="2823" max="2823" width="93.7109375" style="167" customWidth="1"/>
    <col min="2824" max="2824" width="11.7109375" style="167" customWidth="1"/>
    <col min="2825" max="2825" width="10.7109375" style="167" customWidth="1"/>
    <col min="2826" max="2826" width="11.7109375" style="167" customWidth="1"/>
    <col min="2827" max="3076" width="9.140625" style="167"/>
    <col min="3077" max="3077" width="19.5703125" style="167" customWidth="1"/>
    <col min="3078" max="3078" width="10.7109375" style="167" customWidth="1"/>
    <col min="3079" max="3079" width="93.7109375" style="167" customWidth="1"/>
    <col min="3080" max="3080" width="11.7109375" style="167" customWidth="1"/>
    <col min="3081" max="3081" width="10.7109375" style="167" customWidth="1"/>
    <col min="3082" max="3082" width="11.7109375" style="167" customWidth="1"/>
    <col min="3083" max="3332" width="9.140625" style="167"/>
    <col min="3333" max="3333" width="19.5703125" style="167" customWidth="1"/>
    <col min="3334" max="3334" width="10.7109375" style="167" customWidth="1"/>
    <col min="3335" max="3335" width="93.7109375" style="167" customWidth="1"/>
    <col min="3336" max="3336" width="11.7109375" style="167" customWidth="1"/>
    <col min="3337" max="3337" width="10.7109375" style="167" customWidth="1"/>
    <col min="3338" max="3338" width="11.7109375" style="167" customWidth="1"/>
    <col min="3339" max="3588" width="9.140625" style="167"/>
    <col min="3589" max="3589" width="19.5703125" style="167" customWidth="1"/>
    <col min="3590" max="3590" width="10.7109375" style="167" customWidth="1"/>
    <col min="3591" max="3591" width="93.7109375" style="167" customWidth="1"/>
    <col min="3592" max="3592" width="11.7109375" style="167" customWidth="1"/>
    <col min="3593" max="3593" width="10.7109375" style="167" customWidth="1"/>
    <col min="3594" max="3594" width="11.7109375" style="167" customWidth="1"/>
    <col min="3595" max="3844" width="9.140625" style="167"/>
    <col min="3845" max="3845" width="19.5703125" style="167" customWidth="1"/>
    <col min="3846" max="3846" width="10.7109375" style="167" customWidth="1"/>
    <col min="3847" max="3847" width="93.7109375" style="167" customWidth="1"/>
    <col min="3848" max="3848" width="11.7109375" style="167" customWidth="1"/>
    <col min="3849" max="3849" width="10.7109375" style="167" customWidth="1"/>
    <col min="3850" max="3850" width="11.7109375" style="167" customWidth="1"/>
    <col min="3851" max="4100" width="9.140625" style="167"/>
    <col min="4101" max="4101" width="19.5703125" style="167" customWidth="1"/>
    <col min="4102" max="4102" width="10.7109375" style="167" customWidth="1"/>
    <col min="4103" max="4103" width="93.7109375" style="167" customWidth="1"/>
    <col min="4104" max="4104" width="11.7109375" style="167" customWidth="1"/>
    <col min="4105" max="4105" width="10.7109375" style="167" customWidth="1"/>
    <col min="4106" max="4106" width="11.7109375" style="167" customWidth="1"/>
    <col min="4107" max="4356" width="9.140625" style="167"/>
    <col min="4357" max="4357" width="19.5703125" style="167" customWidth="1"/>
    <col min="4358" max="4358" width="10.7109375" style="167" customWidth="1"/>
    <col min="4359" max="4359" width="93.7109375" style="167" customWidth="1"/>
    <col min="4360" max="4360" width="11.7109375" style="167" customWidth="1"/>
    <col min="4361" max="4361" width="10.7109375" style="167" customWidth="1"/>
    <col min="4362" max="4362" width="11.7109375" style="167" customWidth="1"/>
    <col min="4363" max="4612" width="9.140625" style="167"/>
    <col min="4613" max="4613" width="19.5703125" style="167" customWidth="1"/>
    <col min="4614" max="4614" width="10.7109375" style="167" customWidth="1"/>
    <col min="4615" max="4615" width="93.7109375" style="167" customWidth="1"/>
    <col min="4616" max="4616" width="11.7109375" style="167" customWidth="1"/>
    <col min="4617" max="4617" width="10.7109375" style="167" customWidth="1"/>
    <col min="4618" max="4618" width="11.7109375" style="167" customWidth="1"/>
    <col min="4619" max="4868" width="9.140625" style="167"/>
    <col min="4869" max="4869" width="19.5703125" style="167" customWidth="1"/>
    <col min="4870" max="4870" width="10.7109375" style="167" customWidth="1"/>
    <col min="4871" max="4871" width="93.7109375" style="167" customWidth="1"/>
    <col min="4872" max="4872" width="11.7109375" style="167" customWidth="1"/>
    <col min="4873" max="4873" width="10.7109375" style="167" customWidth="1"/>
    <col min="4874" max="4874" width="11.7109375" style="167" customWidth="1"/>
    <col min="4875" max="5124" width="9.140625" style="167"/>
    <col min="5125" max="5125" width="19.5703125" style="167" customWidth="1"/>
    <col min="5126" max="5126" width="10.7109375" style="167" customWidth="1"/>
    <col min="5127" max="5127" width="93.7109375" style="167" customWidth="1"/>
    <col min="5128" max="5128" width="11.7109375" style="167" customWidth="1"/>
    <col min="5129" max="5129" width="10.7109375" style="167" customWidth="1"/>
    <col min="5130" max="5130" width="11.7109375" style="167" customWidth="1"/>
    <col min="5131" max="5380" width="9.140625" style="167"/>
    <col min="5381" max="5381" width="19.5703125" style="167" customWidth="1"/>
    <col min="5382" max="5382" width="10.7109375" style="167" customWidth="1"/>
    <col min="5383" max="5383" width="93.7109375" style="167" customWidth="1"/>
    <col min="5384" max="5384" width="11.7109375" style="167" customWidth="1"/>
    <col min="5385" max="5385" width="10.7109375" style="167" customWidth="1"/>
    <col min="5386" max="5386" width="11.7109375" style="167" customWidth="1"/>
    <col min="5387" max="5636" width="9.140625" style="167"/>
    <col min="5637" max="5637" width="19.5703125" style="167" customWidth="1"/>
    <col min="5638" max="5638" width="10.7109375" style="167" customWidth="1"/>
    <col min="5639" max="5639" width="93.7109375" style="167" customWidth="1"/>
    <col min="5640" max="5640" width="11.7109375" style="167" customWidth="1"/>
    <col min="5641" max="5641" width="10.7109375" style="167" customWidth="1"/>
    <col min="5642" max="5642" width="11.7109375" style="167" customWidth="1"/>
    <col min="5643" max="5892" width="9.140625" style="167"/>
    <col min="5893" max="5893" width="19.5703125" style="167" customWidth="1"/>
    <col min="5894" max="5894" width="10.7109375" style="167" customWidth="1"/>
    <col min="5895" max="5895" width="93.7109375" style="167" customWidth="1"/>
    <col min="5896" max="5896" width="11.7109375" style="167" customWidth="1"/>
    <col min="5897" max="5897" width="10.7109375" style="167" customWidth="1"/>
    <col min="5898" max="5898" width="11.7109375" style="167" customWidth="1"/>
    <col min="5899" max="6148" width="9.140625" style="167"/>
    <col min="6149" max="6149" width="19.5703125" style="167" customWidth="1"/>
    <col min="6150" max="6150" width="10.7109375" style="167" customWidth="1"/>
    <col min="6151" max="6151" width="93.7109375" style="167" customWidth="1"/>
    <col min="6152" max="6152" width="11.7109375" style="167" customWidth="1"/>
    <col min="6153" max="6153" width="10.7109375" style="167" customWidth="1"/>
    <col min="6154" max="6154" width="11.7109375" style="167" customWidth="1"/>
    <col min="6155" max="6404" width="9.140625" style="167"/>
    <col min="6405" max="6405" width="19.5703125" style="167" customWidth="1"/>
    <col min="6406" max="6406" width="10.7109375" style="167" customWidth="1"/>
    <col min="6407" max="6407" width="93.7109375" style="167" customWidth="1"/>
    <col min="6408" max="6408" width="11.7109375" style="167" customWidth="1"/>
    <col min="6409" max="6409" width="10.7109375" style="167" customWidth="1"/>
    <col min="6410" max="6410" width="11.7109375" style="167" customWidth="1"/>
    <col min="6411" max="6660" width="9.140625" style="167"/>
    <col min="6661" max="6661" width="19.5703125" style="167" customWidth="1"/>
    <col min="6662" max="6662" width="10.7109375" style="167" customWidth="1"/>
    <col min="6663" max="6663" width="93.7109375" style="167" customWidth="1"/>
    <col min="6664" max="6664" width="11.7109375" style="167" customWidth="1"/>
    <col min="6665" max="6665" width="10.7109375" style="167" customWidth="1"/>
    <col min="6666" max="6666" width="11.7109375" style="167" customWidth="1"/>
    <col min="6667" max="6916" width="9.140625" style="167"/>
    <col min="6917" max="6917" width="19.5703125" style="167" customWidth="1"/>
    <col min="6918" max="6918" width="10.7109375" style="167" customWidth="1"/>
    <col min="6919" max="6919" width="93.7109375" style="167" customWidth="1"/>
    <col min="6920" max="6920" width="11.7109375" style="167" customWidth="1"/>
    <col min="6921" max="6921" width="10.7109375" style="167" customWidth="1"/>
    <col min="6922" max="6922" width="11.7109375" style="167" customWidth="1"/>
    <col min="6923" max="7172" width="9.140625" style="167"/>
    <col min="7173" max="7173" width="19.5703125" style="167" customWidth="1"/>
    <col min="7174" max="7174" width="10.7109375" style="167" customWidth="1"/>
    <col min="7175" max="7175" width="93.7109375" style="167" customWidth="1"/>
    <col min="7176" max="7176" width="11.7109375" style="167" customWidth="1"/>
    <col min="7177" max="7177" width="10.7109375" style="167" customWidth="1"/>
    <col min="7178" max="7178" width="11.7109375" style="167" customWidth="1"/>
    <col min="7179" max="7428" width="9.140625" style="167"/>
    <col min="7429" max="7429" width="19.5703125" style="167" customWidth="1"/>
    <col min="7430" max="7430" width="10.7109375" style="167" customWidth="1"/>
    <col min="7431" max="7431" width="93.7109375" style="167" customWidth="1"/>
    <col min="7432" max="7432" width="11.7109375" style="167" customWidth="1"/>
    <col min="7433" max="7433" width="10.7109375" style="167" customWidth="1"/>
    <col min="7434" max="7434" width="11.7109375" style="167" customWidth="1"/>
    <col min="7435" max="7684" width="9.140625" style="167"/>
    <col min="7685" max="7685" width="19.5703125" style="167" customWidth="1"/>
    <col min="7686" max="7686" width="10.7109375" style="167" customWidth="1"/>
    <col min="7687" max="7687" width="93.7109375" style="167" customWidth="1"/>
    <col min="7688" max="7688" width="11.7109375" style="167" customWidth="1"/>
    <col min="7689" max="7689" width="10.7109375" style="167" customWidth="1"/>
    <col min="7690" max="7690" width="11.7109375" style="167" customWidth="1"/>
    <col min="7691" max="7940" width="9.140625" style="167"/>
    <col min="7941" max="7941" width="19.5703125" style="167" customWidth="1"/>
    <col min="7942" max="7942" width="10.7109375" style="167" customWidth="1"/>
    <col min="7943" max="7943" width="93.7109375" style="167" customWidth="1"/>
    <col min="7944" max="7944" width="11.7109375" style="167" customWidth="1"/>
    <col min="7945" max="7945" width="10.7109375" style="167" customWidth="1"/>
    <col min="7946" max="7946" width="11.7109375" style="167" customWidth="1"/>
    <col min="7947" max="8196" width="9.140625" style="167"/>
    <col min="8197" max="8197" width="19.5703125" style="167" customWidth="1"/>
    <col min="8198" max="8198" width="10.7109375" style="167" customWidth="1"/>
    <col min="8199" max="8199" width="93.7109375" style="167" customWidth="1"/>
    <col min="8200" max="8200" width="11.7109375" style="167" customWidth="1"/>
    <col min="8201" max="8201" width="10.7109375" style="167" customWidth="1"/>
    <col min="8202" max="8202" width="11.7109375" style="167" customWidth="1"/>
    <col min="8203" max="8452" width="9.140625" style="167"/>
    <col min="8453" max="8453" width="19.5703125" style="167" customWidth="1"/>
    <col min="8454" max="8454" width="10.7109375" style="167" customWidth="1"/>
    <col min="8455" max="8455" width="93.7109375" style="167" customWidth="1"/>
    <col min="8456" max="8456" width="11.7109375" style="167" customWidth="1"/>
    <col min="8457" max="8457" width="10.7109375" style="167" customWidth="1"/>
    <col min="8458" max="8458" width="11.7109375" style="167" customWidth="1"/>
    <col min="8459" max="8708" width="9.140625" style="167"/>
    <col min="8709" max="8709" width="19.5703125" style="167" customWidth="1"/>
    <col min="8710" max="8710" width="10.7109375" style="167" customWidth="1"/>
    <col min="8711" max="8711" width="93.7109375" style="167" customWidth="1"/>
    <col min="8712" max="8712" width="11.7109375" style="167" customWidth="1"/>
    <col min="8713" max="8713" width="10.7109375" style="167" customWidth="1"/>
    <col min="8714" max="8714" width="11.7109375" style="167" customWidth="1"/>
    <col min="8715" max="8964" width="9.140625" style="167"/>
    <col min="8965" max="8965" width="19.5703125" style="167" customWidth="1"/>
    <col min="8966" max="8966" width="10.7109375" style="167" customWidth="1"/>
    <col min="8967" max="8967" width="93.7109375" style="167" customWidth="1"/>
    <col min="8968" max="8968" width="11.7109375" style="167" customWidth="1"/>
    <col min="8969" max="8969" width="10.7109375" style="167" customWidth="1"/>
    <col min="8970" max="8970" width="11.7109375" style="167" customWidth="1"/>
    <col min="8971" max="9220" width="9.140625" style="167"/>
    <col min="9221" max="9221" width="19.5703125" style="167" customWidth="1"/>
    <col min="9222" max="9222" width="10.7109375" style="167" customWidth="1"/>
    <col min="9223" max="9223" width="93.7109375" style="167" customWidth="1"/>
    <col min="9224" max="9224" width="11.7109375" style="167" customWidth="1"/>
    <col min="9225" max="9225" width="10.7109375" style="167" customWidth="1"/>
    <col min="9226" max="9226" width="11.7109375" style="167" customWidth="1"/>
    <col min="9227" max="9476" width="9.140625" style="167"/>
    <col min="9477" max="9477" width="19.5703125" style="167" customWidth="1"/>
    <col min="9478" max="9478" width="10.7109375" style="167" customWidth="1"/>
    <col min="9479" max="9479" width="93.7109375" style="167" customWidth="1"/>
    <col min="9480" max="9480" width="11.7109375" style="167" customWidth="1"/>
    <col min="9481" max="9481" width="10.7109375" style="167" customWidth="1"/>
    <col min="9482" max="9482" width="11.7109375" style="167" customWidth="1"/>
    <col min="9483" max="9732" width="9.140625" style="167"/>
    <col min="9733" max="9733" width="19.5703125" style="167" customWidth="1"/>
    <col min="9734" max="9734" width="10.7109375" style="167" customWidth="1"/>
    <col min="9735" max="9735" width="93.7109375" style="167" customWidth="1"/>
    <col min="9736" max="9736" width="11.7109375" style="167" customWidth="1"/>
    <col min="9737" max="9737" width="10.7109375" style="167" customWidth="1"/>
    <col min="9738" max="9738" width="11.7109375" style="167" customWidth="1"/>
    <col min="9739" max="9988" width="9.140625" style="167"/>
    <col min="9989" max="9989" width="19.5703125" style="167" customWidth="1"/>
    <col min="9990" max="9990" width="10.7109375" style="167" customWidth="1"/>
    <col min="9991" max="9991" width="93.7109375" style="167" customWidth="1"/>
    <col min="9992" max="9992" width="11.7109375" style="167" customWidth="1"/>
    <col min="9993" max="9993" width="10.7109375" style="167" customWidth="1"/>
    <col min="9994" max="9994" width="11.7109375" style="167" customWidth="1"/>
    <col min="9995" max="10244" width="9.140625" style="167"/>
    <col min="10245" max="10245" width="19.5703125" style="167" customWidth="1"/>
    <col min="10246" max="10246" width="10.7109375" style="167" customWidth="1"/>
    <col min="10247" max="10247" width="93.7109375" style="167" customWidth="1"/>
    <col min="10248" max="10248" width="11.7109375" style="167" customWidth="1"/>
    <col min="10249" max="10249" width="10.7109375" style="167" customWidth="1"/>
    <col min="10250" max="10250" width="11.7109375" style="167" customWidth="1"/>
    <col min="10251" max="10500" width="9.140625" style="167"/>
    <col min="10501" max="10501" width="19.5703125" style="167" customWidth="1"/>
    <col min="10502" max="10502" width="10.7109375" style="167" customWidth="1"/>
    <col min="10503" max="10503" width="93.7109375" style="167" customWidth="1"/>
    <col min="10504" max="10504" width="11.7109375" style="167" customWidth="1"/>
    <col min="10505" max="10505" width="10.7109375" style="167" customWidth="1"/>
    <col min="10506" max="10506" width="11.7109375" style="167" customWidth="1"/>
    <col min="10507" max="10756" width="9.140625" style="167"/>
    <col min="10757" max="10757" width="19.5703125" style="167" customWidth="1"/>
    <col min="10758" max="10758" width="10.7109375" style="167" customWidth="1"/>
    <col min="10759" max="10759" width="93.7109375" style="167" customWidth="1"/>
    <col min="10760" max="10760" width="11.7109375" style="167" customWidth="1"/>
    <col min="10761" max="10761" width="10.7109375" style="167" customWidth="1"/>
    <col min="10762" max="10762" width="11.7109375" style="167" customWidth="1"/>
    <col min="10763" max="11012" width="9.140625" style="167"/>
    <col min="11013" max="11013" width="19.5703125" style="167" customWidth="1"/>
    <col min="11014" max="11014" width="10.7109375" style="167" customWidth="1"/>
    <col min="11015" max="11015" width="93.7109375" style="167" customWidth="1"/>
    <col min="11016" max="11016" width="11.7109375" style="167" customWidth="1"/>
    <col min="11017" max="11017" width="10.7109375" style="167" customWidth="1"/>
    <col min="11018" max="11018" width="11.7109375" style="167" customWidth="1"/>
    <col min="11019" max="11268" width="9.140625" style="167"/>
    <col min="11269" max="11269" width="19.5703125" style="167" customWidth="1"/>
    <col min="11270" max="11270" width="10.7109375" style="167" customWidth="1"/>
    <col min="11271" max="11271" width="93.7109375" style="167" customWidth="1"/>
    <col min="11272" max="11272" width="11.7109375" style="167" customWidth="1"/>
    <col min="11273" max="11273" width="10.7109375" style="167" customWidth="1"/>
    <col min="11274" max="11274" width="11.7109375" style="167" customWidth="1"/>
    <col min="11275" max="11524" width="9.140625" style="167"/>
    <col min="11525" max="11525" width="19.5703125" style="167" customWidth="1"/>
    <col min="11526" max="11526" width="10.7109375" style="167" customWidth="1"/>
    <col min="11527" max="11527" width="93.7109375" style="167" customWidth="1"/>
    <col min="11528" max="11528" width="11.7109375" style="167" customWidth="1"/>
    <col min="11529" max="11529" width="10.7109375" style="167" customWidth="1"/>
    <col min="11530" max="11530" width="11.7109375" style="167" customWidth="1"/>
    <col min="11531" max="11780" width="9.140625" style="167"/>
    <col min="11781" max="11781" width="19.5703125" style="167" customWidth="1"/>
    <col min="11782" max="11782" width="10.7109375" style="167" customWidth="1"/>
    <col min="11783" max="11783" width="93.7109375" style="167" customWidth="1"/>
    <col min="11784" max="11784" width="11.7109375" style="167" customWidth="1"/>
    <col min="11785" max="11785" width="10.7109375" style="167" customWidth="1"/>
    <col min="11786" max="11786" width="11.7109375" style="167" customWidth="1"/>
    <col min="11787" max="12036" width="9.140625" style="167"/>
    <col min="12037" max="12037" width="19.5703125" style="167" customWidth="1"/>
    <col min="12038" max="12038" width="10.7109375" style="167" customWidth="1"/>
    <col min="12039" max="12039" width="93.7109375" style="167" customWidth="1"/>
    <col min="12040" max="12040" width="11.7109375" style="167" customWidth="1"/>
    <col min="12041" max="12041" width="10.7109375" style="167" customWidth="1"/>
    <col min="12042" max="12042" width="11.7109375" style="167" customWidth="1"/>
    <col min="12043" max="12292" width="9.140625" style="167"/>
    <col min="12293" max="12293" width="19.5703125" style="167" customWidth="1"/>
    <col min="12294" max="12294" width="10.7109375" style="167" customWidth="1"/>
    <col min="12295" max="12295" width="93.7109375" style="167" customWidth="1"/>
    <col min="12296" max="12296" width="11.7109375" style="167" customWidth="1"/>
    <col min="12297" max="12297" width="10.7109375" style="167" customWidth="1"/>
    <col min="12298" max="12298" width="11.7109375" style="167" customWidth="1"/>
    <col min="12299" max="12548" width="9.140625" style="167"/>
    <col min="12549" max="12549" width="19.5703125" style="167" customWidth="1"/>
    <col min="12550" max="12550" width="10.7109375" style="167" customWidth="1"/>
    <col min="12551" max="12551" width="93.7109375" style="167" customWidth="1"/>
    <col min="12552" max="12552" width="11.7109375" style="167" customWidth="1"/>
    <col min="12553" max="12553" width="10.7109375" style="167" customWidth="1"/>
    <col min="12554" max="12554" width="11.7109375" style="167" customWidth="1"/>
    <col min="12555" max="12804" width="9.140625" style="167"/>
    <col min="12805" max="12805" width="19.5703125" style="167" customWidth="1"/>
    <col min="12806" max="12806" width="10.7109375" style="167" customWidth="1"/>
    <col min="12807" max="12807" width="93.7109375" style="167" customWidth="1"/>
    <col min="12808" max="12808" width="11.7109375" style="167" customWidth="1"/>
    <col min="12809" max="12809" width="10.7109375" style="167" customWidth="1"/>
    <col min="12810" max="12810" width="11.7109375" style="167" customWidth="1"/>
    <col min="12811" max="13060" width="9.140625" style="167"/>
    <col min="13061" max="13061" width="19.5703125" style="167" customWidth="1"/>
    <col min="13062" max="13062" width="10.7109375" style="167" customWidth="1"/>
    <col min="13063" max="13063" width="93.7109375" style="167" customWidth="1"/>
    <col min="13064" max="13064" width="11.7109375" style="167" customWidth="1"/>
    <col min="13065" max="13065" width="10.7109375" style="167" customWidth="1"/>
    <col min="13066" max="13066" width="11.7109375" style="167" customWidth="1"/>
    <col min="13067" max="13316" width="9.140625" style="167"/>
    <col min="13317" max="13317" width="19.5703125" style="167" customWidth="1"/>
    <col min="13318" max="13318" width="10.7109375" style="167" customWidth="1"/>
    <col min="13319" max="13319" width="93.7109375" style="167" customWidth="1"/>
    <col min="13320" max="13320" width="11.7109375" style="167" customWidth="1"/>
    <col min="13321" max="13321" width="10.7109375" style="167" customWidth="1"/>
    <col min="13322" max="13322" width="11.7109375" style="167" customWidth="1"/>
    <col min="13323" max="13572" width="9.140625" style="167"/>
    <col min="13573" max="13573" width="19.5703125" style="167" customWidth="1"/>
    <col min="13574" max="13574" width="10.7109375" style="167" customWidth="1"/>
    <col min="13575" max="13575" width="93.7109375" style="167" customWidth="1"/>
    <col min="13576" max="13576" width="11.7109375" style="167" customWidth="1"/>
    <col min="13577" max="13577" width="10.7109375" style="167" customWidth="1"/>
    <col min="13578" max="13578" width="11.7109375" style="167" customWidth="1"/>
    <col min="13579" max="13828" width="9.140625" style="167"/>
    <col min="13829" max="13829" width="19.5703125" style="167" customWidth="1"/>
    <col min="13830" max="13830" width="10.7109375" style="167" customWidth="1"/>
    <col min="13831" max="13831" width="93.7109375" style="167" customWidth="1"/>
    <col min="13832" max="13832" width="11.7109375" style="167" customWidth="1"/>
    <col min="13833" max="13833" width="10.7109375" style="167" customWidth="1"/>
    <col min="13834" max="13834" width="11.7109375" style="167" customWidth="1"/>
    <col min="13835" max="14084" width="9.140625" style="167"/>
    <col min="14085" max="14085" width="19.5703125" style="167" customWidth="1"/>
    <col min="14086" max="14086" width="10.7109375" style="167" customWidth="1"/>
    <col min="14087" max="14087" width="93.7109375" style="167" customWidth="1"/>
    <col min="14088" max="14088" width="11.7109375" style="167" customWidth="1"/>
    <col min="14089" max="14089" width="10.7109375" style="167" customWidth="1"/>
    <col min="14090" max="14090" width="11.7109375" style="167" customWidth="1"/>
    <col min="14091" max="14340" width="9.140625" style="167"/>
    <col min="14341" max="14341" width="19.5703125" style="167" customWidth="1"/>
    <col min="14342" max="14342" width="10.7109375" style="167" customWidth="1"/>
    <col min="14343" max="14343" width="93.7109375" style="167" customWidth="1"/>
    <col min="14344" max="14344" width="11.7109375" style="167" customWidth="1"/>
    <col min="14345" max="14345" width="10.7109375" style="167" customWidth="1"/>
    <col min="14346" max="14346" width="11.7109375" style="167" customWidth="1"/>
    <col min="14347" max="14596" width="9.140625" style="167"/>
    <col min="14597" max="14597" width="19.5703125" style="167" customWidth="1"/>
    <col min="14598" max="14598" width="10.7109375" style="167" customWidth="1"/>
    <col min="14599" max="14599" width="93.7109375" style="167" customWidth="1"/>
    <col min="14600" max="14600" width="11.7109375" style="167" customWidth="1"/>
    <col min="14601" max="14601" width="10.7109375" style="167" customWidth="1"/>
    <col min="14602" max="14602" width="11.7109375" style="167" customWidth="1"/>
    <col min="14603" max="14852" width="9.140625" style="167"/>
    <col min="14853" max="14853" width="19.5703125" style="167" customWidth="1"/>
    <col min="14854" max="14854" width="10.7109375" style="167" customWidth="1"/>
    <col min="14855" max="14855" width="93.7109375" style="167" customWidth="1"/>
    <col min="14856" max="14856" width="11.7109375" style="167" customWidth="1"/>
    <col min="14857" max="14857" width="10.7109375" style="167" customWidth="1"/>
    <col min="14858" max="14858" width="11.7109375" style="167" customWidth="1"/>
    <col min="14859" max="15108" width="9.140625" style="167"/>
    <col min="15109" max="15109" width="19.5703125" style="167" customWidth="1"/>
    <col min="15110" max="15110" width="10.7109375" style="167" customWidth="1"/>
    <col min="15111" max="15111" width="93.7109375" style="167" customWidth="1"/>
    <col min="15112" max="15112" width="11.7109375" style="167" customWidth="1"/>
    <col min="15113" max="15113" width="10.7109375" style="167" customWidth="1"/>
    <col min="15114" max="15114" width="11.7109375" style="167" customWidth="1"/>
    <col min="15115" max="15364" width="9.140625" style="167"/>
    <col min="15365" max="15365" width="19.5703125" style="167" customWidth="1"/>
    <col min="15366" max="15366" width="10.7109375" style="167" customWidth="1"/>
    <col min="15367" max="15367" width="93.7109375" style="167" customWidth="1"/>
    <col min="15368" max="15368" width="11.7109375" style="167" customWidth="1"/>
    <col min="15369" max="15369" width="10.7109375" style="167" customWidth="1"/>
    <col min="15370" max="15370" width="11.7109375" style="167" customWidth="1"/>
    <col min="15371" max="15620" width="9.140625" style="167"/>
    <col min="15621" max="15621" width="19.5703125" style="167" customWidth="1"/>
    <col min="15622" max="15622" width="10.7109375" style="167" customWidth="1"/>
    <col min="15623" max="15623" width="93.7109375" style="167" customWidth="1"/>
    <col min="15624" max="15624" width="11.7109375" style="167" customWidth="1"/>
    <col min="15625" max="15625" width="10.7109375" style="167" customWidth="1"/>
    <col min="15626" max="15626" width="11.7109375" style="167" customWidth="1"/>
    <col min="15627" max="15876" width="9.140625" style="167"/>
    <col min="15877" max="15877" width="19.5703125" style="167" customWidth="1"/>
    <col min="15878" max="15878" width="10.7109375" style="167" customWidth="1"/>
    <col min="15879" max="15879" width="93.7109375" style="167" customWidth="1"/>
    <col min="15880" max="15880" width="11.7109375" style="167" customWidth="1"/>
    <col min="15881" max="15881" width="10.7109375" style="167" customWidth="1"/>
    <col min="15882" max="15882" width="11.7109375" style="167" customWidth="1"/>
    <col min="15883" max="16132" width="9.140625" style="167"/>
    <col min="16133" max="16133" width="19.5703125" style="167" customWidth="1"/>
    <col min="16134" max="16134" width="10.7109375" style="167" customWidth="1"/>
    <col min="16135" max="16135" width="93.7109375" style="167" customWidth="1"/>
    <col min="16136" max="16136" width="11.7109375" style="167" customWidth="1"/>
    <col min="16137" max="16137" width="10.7109375" style="167" customWidth="1"/>
    <col min="16138" max="16138" width="11.7109375" style="167" customWidth="1"/>
    <col min="16139" max="16384" width="9.140625" style="167"/>
  </cols>
  <sheetData>
    <row r="1" spans="2:15">
      <c r="D1" s="316"/>
      <c r="F1" s="285"/>
      <c r="G1" s="285"/>
      <c r="L1" s="285"/>
      <c r="M1" s="285"/>
      <c r="N1" s="285"/>
      <c r="O1" s="285"/>
    </row>
    <row r="2" spans="2:15" ht="20.25">
      <c r="C2" s="171" t="s">
        <v>179</v>
      </c>
      <c r="H2" s="281"/>
      <c r="I2" s="281"/>
    </row>
    <row r="4" spans="2:15" ht="13.5" thickBot="1"/>
    <row r="5" spans="2:15" s="281" customFormat="1" ht="39" thickBot="1">
      <c r="B5" s="280"/>
      <c r="C5" s="381" t="s">
        <v>180</v>
      </c>
      <c r="D5" s="381" t="s">
        <v>181</v>
      </c>
      <c r="F5" s="324" t="s">
        <v>463</v>
      </c>
      <c r="G5" s="381" t="str">
        <f>Dim!C23</f>
        <v>Mumbai</v>
      </c>
      <c r="H5" s="381" t="str">
        <f>Dim!D23</f>
        <v>Nagpur DR @MMB</v>
      </c>
      <c r="I5" s="381" t="str">
        <f>Dim!K23</f>
        <v>Nagpur</v>
      </c>
      <c r="J5" s="381" t="str">
        <f>Dim!L23</f>
        <v>DR for 1 site @Nagpur</v>
      </c>
      <c r="L5" s="324" t="s">
        <v>464</v>
      </c>
      <c r="M5" s="324" t="s">
        <v>464</v>
      </c>
      <c r="N5" s="324" t="s">
        <v>464</v>
      </c>
      <c r="O5" s="324" t="s">
        <v>464</v>
      </c>
    </row>
    <row r="6" spans="2:15" s="281" customFormat="1" ht="27" customHeight="1" thickBot="1">
      <c r="B6" s="280"/>
      <c r="C6" s="382"/>
      <c r="D6" s="382"/>
      <c r="F6" s="325"/>
      <c r="G6" s="382"/>
      <c r="H6" s="382"/>
      <c r="I6" s="382"/>
      <c r="J6" s="382"/>
      <c r="L6" s="324" t="s">
        <v>138</v>
      </c>
      <c r="M6" s="324" t="s">
        <v>333</v>
      </c>
      <c r="N6" s="324" t="s">
        <v>140</v>
      </c>
      <c r="O6" s="324" t="s">
        <v>308</v>
      </c>
    </row>
    <row r="7" spans="2:15" ht="26.25" thickBot="1">
      <c r="B7" s="383"/>
      <c r="C7" s="373" t="s">
        <v>2</v>
      </c>
      <c r="D7" s="317" t="s">
        <v>3</v>
      </c>
      <c r="F7" s="287">
        <v>90</v>
      </c>
      <c r="G7" s="287">
        <f>G16+1</f>
        <v>4</v>
      </c>
      <c r="H7" s="287">
        <f t="shared" ref="H7:J7" si="0">H16+1</f>
        <v>3</v>
      </c>
      <c r="I7" s="287">
        <f t="shared" si="0"/>
        <v>3</v>
      </c>
      <c r="J7" s="287">
        <f t="shared" si="0"/>
        <v>3</v>
      </c>
      <c r="L7" s="287">
        <f>$F7*G7</f>
        <v>360</v>
      </c>
      <c r="M7" s="287">
        <f>$F7*H7</f>
        <v>270</v>
      </c>
      <c r="N7" s="287">
        <f>$F7*I7</f>
        <v>270</v>
      </c>
      <c r="O7" s="287">
        <f>$F7*J7</f>
        <v>270</v>
      </c>
    </row>
    <row r="8" spans="2:15" ht="15.75" customHeight="1" thickBot="1">
      <c r="B8" s="383"/>
      <c r="C8" s="387"/>
      <c r="D8" s="317" t="s">
        <v>182</v>
      </c>
      <c r="F8" s="287"/>
      <c r="G8" s="287">
        <v>2</v>
      </c>
      <c r="H8" s="287">
        <v>2</v>
      </c>
      <c r="I8" s="287">
        <v>2</v>
      </c>
      <c r="J8" s="287">
        <v>2</v>
      </c>
      <c r="L8" s="287"/>
      <c r="M8" s="287"/>
      <c r="N8" s="287"/>
      <c r="O8" s="287"/>
    </row>
    <row r="9" spans="2:15" ht="15.75" customHeight="1" thickBot="1">
      <c r="B9" s="383"/>
      <c r="C9" s="387"/>
      <c r="D9" s="317" t="s">
        <v>5</v>
      </c>
      <c r="F9" s="287"/>
      <c r="G9" s="287">
        <v>20</v>
      </c>
      <c r="H9" s="287">
        <v>20</v>
      </c>
      <c r="I9" s="287">
        <v>20</v>
      </c>
      <c r="J9" s="287">
        <v>20</v>
      </c>
      <c r="L9" s="287"/>
      <c r="M9" s="287"/>
      <c r="N9" s="287"/>
      <c r="O9" s="287"/>
    </row>
    <row r="10" spans="2:15" ht="15.75" customHeight="1" thickBot="1">
      <c r="B10" s="383"/>
      <c r="C10" s="387"/>
      <c r="D10" s="317" t="s">
        <v>345</v>
      </c>
      <c r="F10" s="287"/>
      <c r="G10" s="287">
        <v>30</v>
      </c>
      <c r="H10" s="287">
        <v>30</v>
      </c>
      <c r="I10" s="287">
        <v>30</v>
      </c>
      <c r="J10" s="287">
        <v>30</v>
      </c>
      <c r="L10" s="287"/>
      <c r="M10" s="287"/>
      <c r="N10" s="287"/>
      <c r="O10" s="287"/>
    </row>
    <row r="11" spans="2:15" ht="15.75" customHeight="1" thickBot="1">
      <c r="B11" s="383"/>
      <c r="C11" s="387"/>
      <c r="D11" s="317" t="s">
        <v>367</v>
      </c>
      <c r="F11" s="287"/>
      <c r="G11" s="287">
        <v>30</v>
      </c>
      <c r="H11" s="287">
        <v>30</v>
      </c>
      <c r="I11" s="287">
        <v>30</v>
      </c>
      <c r="J11" s="287">
        <v>30</v>
      </c>
      <c r="L11" s="287"/>
      <c r="M11" s="287"/>
      <c r="N11" s="287"/>
      <c r="O11" s="287"/>
    </row>
    <row r="12" spans="2:15" ht="15.75" customHeight="1" thickBot="1">
      <c r="B12" s="170"/>
      <c r="C12" s="374"/>
      <c r="D12" s="317" t="s">
        <v>368</v>
      </c>
      <c r="F12" s="287"/>
      <c r="G12" s="287">
        <v>30</v>
      </c>
      <c r="H12" s="287">
        <v>30</v>
      </c>
      <c r="I12" s="287">
        <v>30</v>
      </c>
      <c r="J12" s="287">
        <v>30</v>
      </c>
      <c r="L12" s="287"/>
      <c r="M12" s="287"/>
      <c r="N12" s="287"/>
      <c r="O12" s="287"/>
    </row>
    <row r="13" spans="2:15" ht="13.5" thickBot="1">
      <c r="B13" s="170"/>
      <c r="C13" s="373" t="s">
        <v>369</v>
      </c>
      <c r="D13" s="317" t="s">
        <v>449</v>
      </c>
      <c r="F13" s="373"/>
      <c r="G13" s="287">
        <f>((6*G16)+10)*2</f>
        <v>56</v>
      </c>
      <c r="H13" s="287">
        <f t="shared" ref="H13:J13" si="1">((6*H16)+10)*2</f>
        <v>44</v>
      </c>
      <c r="I13" s="287">
        <f t="shared" si="1"/>
        <v>44</v>
      </c>
      <c r="J13" s="287">
        <f t="shared" si="1"/>
        <v>44</v>
      </c>
      <c r="L13" s="373">
        <v>900</v>
      </c>
      <c r="M13" s="373">
        <v>900</v>
      </c>
      <c r="N13" s="373">
        <v>900</v>
      </c>
      <c r="O13" s="373">
        <v>900</v>
      </c>
    </row>
    <row r="14" spans="2:15" ht="13.5" thickBot="1">
      <c r="B14" s="170"/>
      <c r="C14" s="374"/>
      <c r="D14" s="317" t="s">
        <v>450</v>
      </c>
      <c r="F14" s="374"/>
      <c r="G14" s="287">
        <f>((G16*1)+1+1+1+3)*2</f>
        <v>18</v>
      </c>
      <c r="H14" s="287">
        <f t="shared" ref="H14:J14" si="2">((H16*1)+1+1+1+3)*2</f>
        <v>16</v>
      </c>
      <c r="I14" s="287">
        <f t="shared" si="2"/>
        <v>16</v>
      </c>
      <c r="J14" s="287">
        <f t="shared" si="2"/>
        <v>16</v>
      </c>
      <c r="L14" s="374"/>
      <c r="M14" s="374"/>
      <c r="N14" s="374"/>
      <c r="O14" s="374"/>
    </row>
    <row r="15" spans="2:15" ht="26.25" thickBot="1">
      <c r="B15" s="170"/>
      <c r="C15" s="169" t="s">
        <v>366</v>
      </c>
      <c r="D15" s="317" t="s">
        <v>370</v>
      </c>
      <c r="F15" s="287">
        <v>120</v>
      </c>
      <c r="G15" s="287">
        <v>2</v>
      </c>
      <c r="H15" s="287">
        <v>2</v>
      </c>
      <c r="I15" s="287">
        <v>2</v>
      </c>
      <c r="J15" s="287">
        <v>2</v>
      </c>
      <c r="L15" s="287">
        <f t="shared" ref="L15:O16" si="3">$F15*G15</f>
        <v>240</v>
      </c>
      <c r="M15" s="287">
        <f t="shared" si="3"/>
        <v>240</v>
      </c>
      <c r="N15" s="287">
        <f t="shared" si="3"/>
        <v>240</v>
      </c>
      <c r="O15" s="287">
        <f t="shared" si="3"/>
        <v>240</v>
      </c>
    </row>
    <row r="16" spans="2:15" ht="26.25" thickBot="1">
      <c r="B16" s="383"/>
      <c r="C16" s="384" t="s">
        <v>183</v>
      </c>
      <c r="D16" s="317" t="s">
        <v>194</v>
      </c>
      <c r="F16" s="373">
        <v>3200</v>
      </c>
      <c r="G16" s="287">
        <f>Dim!C57</f>
        <v>3</v>
      </c>
      <c r="H16" s="287">
        <f>Dim!D57</f>
        <v>2</v>
      </c>
      <c r="I16" s="287">
        <f>Dim!K57</f>
        <v>2</v>
      </c>
      <c r="J16" s="287">
        <f>Dim!L57</f>
        <v>2</v>
      </c>
      <c r="L16" s="373">
        <f t="shared" si="3"/>
        <v>9600</v>
      </c>
      <c r="M16" s="373">
        <f t="shared" si="3"/>
        <v>6400</v>
      </c>
      <c r="N16" s="373">
        <f t="shared" si="3"/>
        <v>6400</v>
      </c>
      <c r="O16" s="373">
        <f t="shared" si="3"/>
        <v>6400</v>
      </c>
    </row>
    <row r="17" spans="2:15" ht="39" thickBot="1">
      <c r="B17" s="383"/>
      <c r="C17" s="384" t="s">
        <v>183</v>
      </c>
      <c r="D17" s="317" t="s">
        <v>447</v>
      </c>
      <c r="F17" s="374"/>
      <c r="G17" s="287">
        <f>G16*2</f>
        <v>6</v>
      </c>
      <c r="H17" s="287">
        <f t="shared" ref="H17:J17" si="4">H16*2</f>
        <v>4</v>
      </c>
      <c r="I17" s="287">
        <f t="shared" si="4"/>
        <v>4</v>
      </c>
      <c r="J17" s="287">
        <f t="shared" si="4"/>
        <v>4</v>
      </c>
      <c r="L17" s="374"/>
      <c r="M17" s="374"/>
      <c r="N17" s="374"/>
      <c r="O17" s="374"/>
    </row>
    <row r="18" spans="2:15" ht="90" thickBot="1">
      <c r="B18" s="383"/>
      <c r="C18" s="385" t="str">
        <f>Dim!B24</f>
        <v>Signalling P2P &amp; P2A</v>
      </c>
      <c r="D18" s="317" t="s">
        <v>414</v>
      </c>
      <c r="F18" s="287"/>
      <c r="G18" s="287">
        <f>Dim!C24</f>
        <v>2</v>
      </c>
      <c r="H18" s="287">
        <f>Dim!D24</f>
        <v>2</v>
      </c>
      <c r="I18" s="287">
        <f>Dim!K24</f>
        <v>2</v>
      </c>
      <c r="J18" s="287">
        <f>Dim!L24</f>
        <v>4</v>
      </c>
      <c r="L18" s="287"/>
      <c r="M18" s="287"/>
      <c r="N18" s="287"/>
      <c r="O18" s="287"/>
    </row>
    <row r="19" spans="2:15" ht="26.25" thickBot="1">
      <c r="B19" s="383"/>
      <c r="C19" s="386" t="s">
        <v>184</v>
      </c>
      <c r="D19" s="317" t="s">
        <v>185</v>
      </c>
      <c r="F19" s="287"/>
      <c r="G19" s="287">
        <f t="shared" ref="G19" si="5">G18</f>
        <v>2</v>
      </c>
      <c r="H19" s="287">
        <f>H18</f>
        <v>2</v>
      </c>
      <c r="I19" s="287">
        <f>I18</f>
        <v>2</v>
      </c>
      <c r="J19" s="287">
        <f>J18</f>
        <v>4</v>
      </c>
      <c r="L19" s="287"/>
      <c r="M19" s="287"/>
      <c r="N19" s="287"/>
      <c r="O19" s="287"/>
    </row>
    <row r="20" spans="2:15" ht="90" thickBot="1">
      <c r="B20" s="383"/>
      <c r="C20" s="385" t="str">
        <f>Dim!B25</f>
        <v xml:space="preserve">SMSC &amp; Charging </v>
      </c>
      <c r="D20" s="317" t="s">
        <v>431</v>
      </c>
      <c r="F20" s="287"/>
      <c r="G20" s="287">
        <f>Dim!C25</f>
        <v>2</v>
      </c>
      <c r="H20" s="287">
        <f>Dim!D25</f>
        <v>3</v>
      </c>
      <c r="I20" s="287">
        <f>Dim!K25</f>
        <v>3</v>
      </c>
      <c r="J20" s="287">
        <f>Dim!L25</f>
        <v>4</v>
      </c>
      <c r="L20" s="287"/>
      <c r="M20" s="287"/>
      <c r="N20" s="287"/>
      <c r="O20" s="287"/>
    </row>
    <row r="21" spans="2:15" ht="26.25" thickBot="1">
      <c r="B21" s="383"/>
      <c r="C21" s="386" t="s">
        <v>184</v>
      </c>
      <c r="D21" s="317" t="s">
        <v>185</v>
      </c>
      <c r="F21" s="287"/>
      <c r="G21" s="287">
        <f t="shared" ref="G21" si="6">G20</f>
        <v>2</v>
      </c>
      <c r="H21" s="287">
        <f>H20</f>
        <v>3</v>
      </c>
      <c r="I21" s="287">
        <f>I20</f>
        <v>3</v>
      </c>
      <c r="J21" s="287">
        <f>J20</f>
        <v>4</v>
      </c>
      <c r="L21" s="287"/>
      <c r="M21" s="287"/>
      <c r="N21" s="287"/>
      <c r="O21" s="287"/>
    </row>
    <row r="22" spans="2:15" ht="90" thickBot="1">
      <c r="B22" s="383"/>
      <c r="C22" s="385" t="str">
        <f>Dim!B26</f>
        <v>Signalling A2P - Internal Service</v>
      </c>
      <c r="D22" s="317" t="s">
        <v>414</v>
      </c>
      <c r="F22" s="287"/>
      <c r="G22" s="287">
        <f>Dim!C26</f>
        <v>2</v>
      </c>
      <c r="H22" s="287">
        <f>Dim!D26</f>
        <v>4</v>
      </c>
      <c r="I22" s="287">
        <f>Dim!K26</f>
        <v>4</v>
      </c>
      <c r="J22" s="287">
        <f>Dim!L26</f>
        <v>4</v>
      </c>
      <c r="L22" s="287"/>
      <c r="M22" s="287"/>
      <c r="N22" s="287"/>
      <c r="O22" s="287"/>
    </row>
    <row r="23" spans="2:15" ht="26.25" thickBot="1">
      <c r="B23" s="383"/>
      <c r="C23" s="386" t="s">
        <v>184</v>
      </c>
      <c r="D23" s="317" t="s">
        <v>185</v>
      </c>
      <c r="F23" s="287"/>
      <c r="G23" s="287">
        <f t="shared" ref="G23" si="7">G22</f>
        <v>2</v>
      </c>
      <c r="H23" s="287">
        <f>H22</f>
        <v>4</v>
      </c>
      <c r="I23" s="287">
        <f>I22</f>
        <v>4</v>
      </c>
      <c r="J23" s="287">
        <f>J22</f>
        <v>4</v>
      </c>
      <c r="L23" s="287"/>
      <c r="M23" s="287"/>
      <c r="N23" s="287"/>
      <c r="O23" s="287"/>
    </row>
    <row r="24" spans="2:15" ht="77.25" thickBot="1">
      <c r="B24" s="383"/>
      <c r="C24" s="385" t="str">
        <f>Dim!B27</f>
        <v>IM A2P - Internal Service</v>
      </c>
      <c r="D24" s="317" t="s">
        <v>371</v>
      </c>
      <c r="F24" s="287"/>
      <c r="G24" s="287">
        <f>Dim!C27</f>
        <v>3</v>
      </c>
      <c r="H24" s="287">
        <f>Dim!D27</f>
        <v>7</v>
      </c>
      <c r="I24" s="287">
        <f>Dim!K27</f>
        <v>7</v>
      </c>
      <c r="J24" s="287">
        <f>Dim!L27</f>
        <v>9</v>
      </c>
      <c r="L24" s="287"/>
      <c r="M24" s="287"/>
      <c r="N24" s="287"/>
      <c r="O24" s="287"/>
    </row>
    <row r="25" spans="2:15" ht="26.25" thickBot="1">
      <c r="B25" s="383"/>
      <c r="C25" s="386" t="s">
        <v>184</v>
      </c>
      <c r="D25" s="317" t="s">
        <v>185</v>
      </c>
      <c r="F25" s="287"/>
      <c r="G25" s="287">
        <f t="shared" ref="G25" si="8">G24</f>
        <v>3</v>
      </c>
      <c r="H25" s="287">
        <f>H24</f>
        <v>7</v>
      </c>
      <c r="I25" s="287">
        <f>I24</f>
        <v>7</v>
      </c>
      <c r="J25" s="287">
        <f>J24</f>
        <v>9</v>
      </c>
      <c r="L25" s="287"/>
      <c r="M25" s="287"/>
      <c r="N25" s="287"/>
      <c r="O25" s="287"/>
    </row>
    <row r="26" spans="2:15" ht="77.25" thickBot="1">
      <c r="B26" s="383"/>
      <c r="C26" s="384" t="s">
        <v>186</v>
      </c>
      <c r="D26" s="317" t="s">
        <v>415</v>
      </c>
      <c r="F26" s="287"/>
      <c r="G26" s="287">
        <f>Dim!C39</f>
        <v>2</v>
      </c>
      <c r="H26" s="287">
        <f>Dim!D39</f>
        <v>2</v>
      </c>
      <c r="I26" s="287">
        <f>Dim!K39</f>
        <v>2</v>
      </c>
      <c r="J26" s="287">
        <f>Dim!L39</f>
        <v>2</v>
      </c>
      <c r="L26" s="287"/>
      <c r="M26" s="287"/>
      <c r="N26" s="287"/>
      <c r="O26" s="287"/>
    </row>
    <row r="27" spans="2:15" ht="26.25" thickBot="1">
      <c r="B27" s="383"/>
      <c r="C27" s="384"/>
      <c r="D27" s="317" t="s">
        <v>373</v>
      </c>
      <c r="F27" s="287"/>
      <c r="G27" s="287">
        <f>G26*2</f>
        <v>4</v>
      </c>
      <c r="H27" s="287">
        <f>H26*2</f>
        <v>4</v>
      </c>
      <c r="I27" s="287">
        <f t="shared" ref="I27:J27" si="9">I26*2</f>
        <v>4</v>
      </c>
      <c r="J27" s="287">
        <f t="shared" si="9"/>
        <v>4</v>
      </c>
      <c r="L27" s="287"/>
      <c r="M27" s="287"/>
      <c r="N27" s="287"/>
      <c r="O27" s="287"/>
    </row>
    <row r="28" spans="2:15" ht="13.5" thickBot="1">
      <c r="B28" s="388"/>
      <c r="C28" s="385" t="s">
        <v>193</v>
      </c>
      <c r="D28" s="317" t="s">
        <v>374</v>
      </c>
      <c r="F28" s="287"/>
      <c r="G28" s="287">
        <f>(G26*8*2*2*0.5)</f>
        <v>32</v>
      </c>
      <c r="H28" s="287">
        <f>(H26*8*2*2*0.5)</f>
        <v>32</v>
      </c>
      <c r="I28" s="287">
        <f t="shared" ref="I28:J28" si="10">(I26*8*2*2*0.5)</f>
        <v>32</v>
      </c>
      <c r="J28" s="287">
        <f t="shared" si="10"/>
        <v>32</v>
      </c>
      <c r="L28" s="287"/>
      <c r="M28" s="287"/>
      <c r="N28" s="287"/>
      <c r="O28" s="287"/>
    </row>
    <row r="29" spans="2:15" ht="15.75" customHeight="1" thickBot="1">
      <c r="B29" s="389"/>
      <c r="C29" s="386"/>
      <c r="D29" s="317" t="s">
        <v>258</v>
      </c>
      <c r="F29" s="287"/>
      <c r="G29" s="287">
        <f>G26</f>
        <v>2</v>
      </c>
      <c r="H29" s="287">
        <f>H26</f>
        <v>2</v>
      </c>
      <c r="I29" s="287">
        <f>I26</f>
        <v>2</v>
      </c>
      <c r="J29" s="287">
        <f>J26</f>
        <v>2</v>
      </c>
      <c r="L29" s="287"/>
      <c r="M29" s="287"/>
      <c r="N29" s="287"/>
      <c r="O29" s="287"/>
    </row>
    <row r="30" spans="2:15" ht="77.25" thickBot="1">
      <c r="B30" s="383"/>
      <c r="C30" s="385" t="s">
        <v>416</v>
      </c>
      <c r="D30" s="317" t="s">
        <v>417</v>
      </c>
      <c r="F30" s="287"/>
      <c r="G30" s="287">
        <f>Dim!C40</f>
        <v>2</v>
      </c>
      <c r="H30" s="287">
        <f>Dim!D40</f>
        <v>2</v>
      </c>
      <c r="I30" s="287">
        <f>Dim!K40</f>
        <v>2</v>
      </c>
      <c r="J30" s="287">
        <f>Dim!L40</f>
        <v>2</v>
      </c>
      <c r="L30" s="287"/>
      <c r="M30" s="287"/>
      <c r="N30" s="287"/>
      <c r="O30" s="287"/>
    </row>
    <row r="31" spans="2:15" ht="26.25" thickBot="1">
      <c r="B31" s="383"/>
      <c r="C31" s="386" t="s">
        <v>188</v>
      </c>
      <c r="D31" s="317" t="s">
        <v>185</v>
      </c>
      <c r="F31" s="287"/>
      <c r="G31" s="287">
        <f>G30*2</f>
        <v>4</v>
      </c>
      <c r="H31" s="287">
        <f>H30*2</f>
        <v>4</v>
      </c>
      <c r="I31" s="287">
        <f t="shared" ref="I31:J31" si="11">I30*2</f>
        <v>4</v>
      </c>
      <c r="J31" s="287">
        <f t="shared" si="11"/>
        <v>4</v>
      </c>
      <c r="L31" s="287"/>
      <c r="M31" s="287"/>
      <c r="N31" s="287"/>
      <c r="O31" s="287"/>
    </row>
    <row r="32" spans="2:15" ht="26.25" thickBot="1">
      <c r="B32" s="170"/>
      <c r="C32" s="169" t="s">
        <v>195</v>
      </c>
      <c r="D32" s="317" t="s">
        <v>374</v>
      </c>
      <c r="F32" s="287"/>
      <c r="G32" s="287">
        <f>(G30*8*2*2*0.5)</f>
        <v>32</v>
      </c>
      <c r="H32" s="287">
        <f>(H30*8*2*2*0.5)</f>
        <v>32</v>
      </c>
      <c r="I32" s="287">
        <f t="shared" ref="I32:J32" si="12">(I30*8*2*2*0.5)</f>
        <v>32</v>
      </c>
      <c r="J32" s="287">
        <f t="shared" si="12"/>
        <v>32</v>
      </c>
      <c r="L32" s="287"/>
      <c r="M32" s="287"/>
      <c r="N32" s="287"/>
      <c r="O32" s="287"/>
    </row>
    <row r="33" spans="2:15" ht="90" thickBot="1">
      <c r="B33" s="383"/>
      <c r="C33" s="384" t="s">
        <v>256</v>
      </c>
      <c r="D33" s="317" t="s">
        <v>414</v>
      </c>
      <c r="F33" s="287"/>
      <c r="G33" s="287">
        <f>Dim!C41</f>
        <v>2</v>
      </c>
      <c r="H33" s="287">
        <f>Dim!D41</f>
        <v>0</v>
      </c>
      <c r="I33" s="287">
        <f>Dim!K41</f>
        <v>0</v>
      </c>
      <c r="J33" s="287">
        <v>2</v>
      </c>
      <c r="L33" s="287"/>
      <c r="M33" s="287"/>
      <c r="N33" s="287"/>
      <c r="O33" s="287"/>
    </row>
    <row r="34" spans="2:15" ht="26.25" thickBot="1">
      <c r="B34" s="383"/>
      <c r="C34" s="384"/>
      <c r="D34" s="317" t="s">
        <v>187</v>
      </c>
      <c r="F34" s="287"/>
      <c r="G34" s="287">
        <f>G33</f>
        <v>2</v>
      </c>
      <c r="H34" s="287">
        <f t="shared" ref="H34:J34" si="13">H33</f>
        <v>0</v>
      </c>
      <c r="I34" s="287">
        <f t="shared" si="13"/>
        <v>0</v>
      </c>
      <c r="J34" s="287">
        <f t="shared" si="13"/>
        <v>2</v>
      </c>
      <c r="L34" s="287"/>
      <c r="M34" s="287"/>
      <c r="N34" s="287"/>
      <c r="O34" s="287"/>
    </row>
    <row r="35" spans="2:15" ht="13.5" thickBot="1">
      <c r="B35" s="170"/>
      <c r="C35" s="169" t="s">
        <v>193</v>
      </c>
      <c r="D35" s="317" t="s">
        <v>258</v>
      </c>
      <c r="F35" s="287"/>
      <c r="G35" s="287">
        <f>G34</f>
        <v>2</v>
      </c>
      <c r="H35" s="287">
        <f t="shared" ref="H35:J35" si="14">H34</f>
        <v>0</v>
      </c>
      <c r="I35" s="287">
        <f t="shared" si="14"/>
        <v>0</v>
      </c>
      <c r="J35" s="287">
        <f t="shared" si="14"/>
        <v>2</v>
      </c>
      <c r="L35" s="287"/>
      <c r="M35" s="287"/>
      <c r="N35" s="287"/>
      <c r="O35" s="287"/>
    </row>
    <row r="36" spans="2:15" ht="90" thickBot="1">
      <c r="B36" s="383"/>
      <c r="C36" s="385" t="str">
        <f>Dim!B28</f>
        <v>Signalling A2P - External @Hub</v>
      </c>
      <c r="D36" s="317" t="s">
        <v>431</v>
      </c>
      <c r="F36" s="287"/>
      <c r="G36" s="287">
        <f>Dim!C28</f>
        <v>2</v>
      </c>
      <c r="H36" s="287">
        <f>Dim!D28</f>
        <v>0</v>
      </c>
      <c r="I36" s="287">
        <f>Dim!K28</f>
        <v>0</v>
      </c>
      <c r="J36" s="287">
        <f>Dim!L28</f>
        <v>0</v>
      </c>
      <c r="L36" s="287"/>
      <c r="M36" s="287"/>
      <c r="N36" s="287"/>
      <c r="O36" s="287"/>
    </row>
    <row r="37" spans="2:15" ht="26.25" thickBot="1">
      <c r="B37" s="383"/>
      <c r="C37" s="386" t="s">
        <v>184</v>
      </c>
      <c r="D37" s="317" t="s">
        <v>185</v>
      </c>
      <c r="F37" s="287"/>
      <c r="G37" s="287">
        <f t="shared" ref="G37:J37" si="15">G36</f>
        <v>2</v>
      </c>
      <c r="H37" s="287">
        <f t="shared" si="15"/>
        <v>0</v>
      </c>
      <c r="I37" s="287">
        <f t="shared" si="15"/>
        <v>0</v>
      </c>
      <c r="J37" s="287">
        <f t="shared" si="15"/>
        <v>0</v>
      </c>
      <c r="L37" s="287"/>
      <c r="M37" s="287"/>
      <c r="N37" s="287"/>
      <c r="O37" s="287"/>
    </row>
    <row r="38" spans="2:15" ht="90" thickBot="1">
      <c r="B38" s="383"/>
      <c r="C38" s="385" t="str">
        <f>Dim!B29</f>
        <v>IM A2P - External @Hub</v>
      </c>
      <c r="D38" s="317" t="s">
        <v>432</v>
      </c>
      <c r="F38" s="287"/>
      <c r="G38" s="287">
        <f>Dim!C29</f>
        <v>4</v>
      </c>
      <c r="H38" s="287">
        <f>Dim!D29</f>
        <v>0</v>
      </c>
      <c r="I38" s="287">
        <f>Dim!K29</f>
        <v>0</v>
      </c>
      <c r="J38" s="287">
        <f>Dim!L29</f>
        <v>0</v>
      </c>
      <c r="L38" s="287"/>
      <c r="M38" s="287"/>
      <c r="N38" s="287"/>
      <c r="O38" s="287"/>
    </row>
    <row r="39" spans="2:15" ht="26.25" thickBot="1">
      <c r="B39" s="383"/>
      <c r="C39" s="386" t="s">
        <v>184</v>
      </c>
      <c r="D39" s="317" t="s">
        <v>185</v>
      </c>
      <c r="F39" s="287"/>
      <c r="G39" s="287">
        <f t="shared" ref="G39:J39" si="16">G38</f>
        <v>4</v>
      </c>
      <c r="H39" s="287">
        <f t="shared" si="16"/>
        <v>0</v>
      </c>
      <c r="I39" s="287">
        <f t="shared" si="16"/>
        <v>0</v>
      </c>
      <c r="J39" s="287">
        <f t="shared" si="16"/>
        <v>0</v>
      </c>
      <c r="L39" s="287"/>
      <c r="M39" s="287"/>
      <c r="N39" s="287"/>
      <c r="O39" s="287"/>
    </row>
    <row r="40" spans="2:15" ht="90" thickBot="1">
      <c r="B40" s="383"/>
      <c r="C40" s="385" t="str">
        <f>Dim!B30</f>
        <v>SMS-GW @Hub</v>
      </c>
      <c r="D40" s="317" t="s">
        <v>431</v>
      </c>
      <c r="F40" s="287"/>
      <c r="G40" s="287">
        <f>Dim!C30</f>
        <v>4</v>
      </c>
      <c r="H40" s="287">
        <f>Dim!D30</f>
        <v>0</v>
      </c>
      <c r="I40" s="287">
        <f>Dim!K30</f>
        <v>0</v>
      </c>
      <c r="J40" s="287">
        <f>Dim!L30</f>
        <v>0</v>
      </c>
      <c r="L40" s="287"/>
      <c r="M40" s="287"/>
      <c r="N40" s="287"/>
      <c r="O40" s="287"/>
    </row>
    <row r="41" spans="2:15" ht="26.25" thickBot="1">
      <c r="B41" s="383"/>
      <c r="C41" s="386" t="s">
        <v>184</v>
      </c>
      <c r="D41" s="317" t="s">
        <v>185</v>
      </c>
      <c r="F41" s="287"/>
      <c r="G41" s="287">
        <f t="shared" ref="G41" si="17">G40</f>
        <v>4</v>
      </c>
      <c r="H41" s="287">
        <f>H40</f>
        <v>0</v>
      </c>
      <c r="I41" s="287">
        <f>I40</f>
        <v>0</v>
      </c>
      <c r="J41" s="287">
        <f>J40</f>
        <v>0</v>
      </c>
      <c r="L41" s="287"/>
      <c r="M41" s="287"/>
      <c r="N41" s="287"/>
      <c r="O41" s="287"/>
    </row>
    <row r="42" spans="2:15" ht="77.25" thickBot="1">
      <c r="B42" s="383"/>
      <c r="C42" s="384" t="str">
        <f>Dim!B42</f>
        <v>DB Servers - A2P SMSC &amp; SMS-GW</v>
      </c>
      <c r="D42" s="317" t="s">
        <v>418</v>
      </c>
      <c r="F42" s="287"/>
      <c r="G42" s="287">
        <f>Dim!C42</f>
        <v>2</v>
      </c>
      <c r="H42" s="287">
        <f>Dim!D42</f>
        <v>0</v>
      </c>
      <c r="I42" s="287">
        <f>Dim!K42</f>
        <v>0</v>
      </c>
      <c r="J42" s="287">
        <f>Dim!L42</f>
        <v>0</v>
      </c>
      <c r="L42" s="287"/>
      <c r="M42" s="287"/>
      <c r="N42" s="287"/>
      <c r="O42" s="287"/>
    </row>
    <row r="43" spans="2:15" ht="26.25" thickBot="1">
      <c r="B43" s="383"/>
      <c r="C43" s="384"/>
      <c r="D43" s="317" t="s">
        <v>185</v>
      </c>
      <c r="F43" s="287"/>
      <c r="G43" s="287">
        <f>G42*2</f>
        <v>4</v>
      </c>
      <c r="H43" s="287">
        <f>H42*2</f>
        <v>0</v>
      </c>
      <c r="I43" s="287">
        <f t="shared" ref="I43:J43" si="18">I42*2</f>
        <v>0</v>
      </c>
      <c r="J43" s="287">
        <f t="shared" si="18"/>
        <v>0</v>
      </c>
      <c r="L43" s="287"/>
      <c r="M43" s="287"/>
      <c r="N43" s="287"/>
      <c r="O43" s="287"/>
    </row>
    <row r="44" spans="2:15" ht="26.25" customHeight="1" thickBot="1">
      <c r="B44" s="373"/>
      <c r="C44" s="373" t="s">
        <v>341</v>
      </c>
      <c r="D44" s="317" t="s">
        <v>375</v>
      </c>
      <c r="F44" s="287"/>
      <c r="G44" s="287">
        <f>(G42*8*2*2*0.5)</f>
        <v>32</v>
      </c>
      <c r="H44" s="287">
        <f>(H42*8*2*2*0.5)</f>
        <v>0</v>
      </c>
      <c r="I44" s="287">
        <f t="shared" ref="I44:J44" si="19">(I42*8*2*2*0.5)</f>
        <v>0</v>
      </c>
      <c r="J44" s="287">
        <f t="shared" si="19"/>
        <v>0</v>
      </c>
      <c r="L44" s="287"/>
      <c r="M44" s="287"/>
      <c r="N44" s="287"/>
      <c r="O44" s="287"/>
    </row>
    <row r="45" spans="2:15" ht="15.75" customHeight="1" thickBot="1">
      <c r="B45" s="374"/>
      <c r="C45" s="374"/>
      <c r="D45" s="317" t="s">
        <v>258</v>
      </c>
      <c r="F45" s="287"/>
      <c r="G45" s="287">
        <f>G42</f>
        <v>2</v>
      </c>
      <c r="H45" s="287">
        <f t="shared" ref="H45:J45" si="20">H42</f>
        <v>0</v>
      </c>
      <c r="I45" s="287">
        <f t="shared" si="20"/>
        <v>0</v>
      </c>
      <c r="J45" s="287">
        <f t="shared" si="20"/>
        <v>0</v>
      </c>
      <c r="L45" s="287"/>
      <c r="M45" s="287"/>
      <c r="N45" s="287"/>
      <c r="O45" s="287"/>
    </row>
    <row r="46" spans="2:15" ht="90" thickBot="1">
      <c r="B46" s="383"/>
      <c r="C46" s="385" t="str">
        <f>Dim!B43</f>
        <v>Reporting  - A2P SMSc &amp; SMS-GW</v>
      </c>
      <c r="D46" s="317" t="s">
        <v>419</v>
      </c>
      <c r="F46" s="287"/>
      <c r="G46" s="287">
        <f>Dim!C43</f>
        <v>2</v>
      </c>
      <c r="H46" s="287">
        <f>Dim!D43</f>
        <v>0</v>
      </c>
      <c r="I46" s="287">
        <f>Dim!K43</f>
        <v>0</v>
      </c>
      <c r="J46" s="287">
        <f>Dim!L43</f>
        <v>0</v>
      </c>
      <c r="L46" s="287"/>
      <c r="M46" s="287"/>
      <c r="N46" s="287"/>
      <c r="O46" s="287"/>
    </row>
    <row r="47" spans="2:15" ht="26.25" thickBot="1">
      <c r="B47" s="383"/>
      <c r="C47" s="386" t="s">
        <v>188</v>
      </c>
      <c r="D47" s="317" t="s">
        <v>185</v>
      </c>
      <c r="F47" s="287"/>
      <c r="G47" s="287">
        <f>G46*2</f>
        <v>4</v>
      </c>
      <c r="H47" s="287">
        <f>H46</f>
        <v>0</v>
      </c>
      <c r="I47" s="287">
        <f>I46</f>
        <v>0</v>
      </c>
      <c r="J47" s="287">
        <f>J46</f>
        <v>0</v>
      </c>
      <c r="L47" s="287"/>
      <c r="M47" s="287"/>
      <c r="N47" s="287"/>
      <c r="O47" s="287"/>
    </row>
    <row r="48" spans="2:15" ht="26.25" thickBot="1">
      <c r="B48" s="170"/>
      <c r="C48" s="169" t="s">
        <v>334</v>
      </c>
      <c r="D48" s="317" t="s">
        <v>375</v>
      </c>
      <c r="F48" s="287"/>
      <c r="G48" s="287">
        <f>(G46*8*2*2*0.5)</f>
        <v>32</v>
      </c>
      <c r="H48" s="287">
        <f>(H46*8*2*2*0.5)</f>
        <v>0</v>
      </c>
      <c r="I48" s="287">
        <f t="shared" ref="I48:J48" si="21">(I46*8*2*2*0.5)</f>
        <v>0</v>
      </c>
      <c r="J48" s="287">
        <f t="shared" si="21"/>
        <v>0</v>
      </c>
      <c r="L48" s="287"/>
      <c r="M48" s="287"/>
      <c r="N48" s="287"/>
      <c r="O48" s="287"/>
    </row>
    <row r="49" spans="2:22" ht="90" thickBot="1">
      <c r="B49" s="383"/>
      <c r="C49" s="384" t="s">
        <v>284</v>
      </c>
      <c r="D49" s="317" t="s">
        <v>420</v>
      </c>
      <c r="F49" s="287"/>
      <c r="G49" s="287">
        <f>Dim!C31</f>
        <v>2</v>
      </c>
      <c r="H49" s="287">
        <f>Dim!D31</f>
        <v>0</v>
      </c>
      <c r="I49" s="287">
        <f>Dim!K31</f>
        <v>0</v>
      </c>
      <c r="J49" s="287">
        <f>Dim!L31</f>
        <v>0</v>
      </c>
      <c r="L49" s="287"/>
      <c r="M49" s="287"/>
      <c r="N49" s="287"/>
      <c r="O49" s="287"/>
    </row>
    <row r="50" spans="2:22" ht="26.25" thickBot="1">
      <c r="B50" s="383"/>
      <c r="C50" s="384"/>
      <c r="D50" s="317" t="s">
        <v>187</v>
      </c>
      <c r="F50" s="287"/>
      <c r="G50" s="287">
        <f t="shared" ref="G50" si="22">G49</f>
        <v>2</v>
      </c>
      <c r="H50" s="287">
        <f>H49</f>
        <v>0</v>
      </c>
      <c r="I50" s="287">
        <f>I49</f>
        <v>0</v>
      </c>
      <c r="J50" s="287">
        <f>J49</f>
        <v>0</v>
      </c>
      <c r="L50" s="287"/>
      <c r="M50" s="287"/>
      <c r="N50" s="287"/>
      <c r="O50" s="287"/>
    </row>
    <row r="51" spans="2:22" ht="15.75" customHeight="1" thickBot="1">
      <c r="B51" s="211"/>
      <c r="C51" s="210" t="s">
        <v>282</v>
      </c>
      <c r="D51" s="317" t="s">
        <v>283</v>
      </c>
      <c r="F51" s="287"/>
      <c r="G51" s="287">
        <f>G49</f>
        <v>2</v>
      </c>
      <c r="H51" s="287">
        <f>H49</f>
        <v>0</v>
      </c>
      <c r="I51" s="287">
        <f>I49</f>
        <v>0</v>
      </c>
      <c r="J51" s="287">
        <f>J49</f>
        <v>0</v>
      </c>
      <c r="L51" s="287"/>
      <c r="M51" s="287"/>
      <c r="N51" s="287"/>
      <c r="O51" s="287"/>
    </row>
    <row r="52" spans="2:22" ht="90" thickBot="1">
      <c r="B52" s="383"/>
      <c r="C52" s="384" t="s">
        <v>298</v>
      </c>
      <c r="D52" s="317" t="s">
        <v>421</v>
      </c>
      <c r="F52" s="287"/>
      <c r="G52" s="287">
        <v>2</v>
      </c>
      <c r="H52" s="287">
        <v>2</v>
      </c>
      <c r="I52" s="287">
        <v>2</v>
      </c>
      <c r="J52" s="287">
        <v>2</v>
      </c>
      <c r="L52" s="287"/>
      <c r="M52" s="287"/>
      <c r="N52" s="287"/>
      <c r="O52" s="287"/>
    </row>
    <row r="53" spans="2:22" ht="26.25" thickBot="1">
      <c r="B53" s="383"/>
      <c r="C53" s="384"/>
      <c r="D53" s="317" t="s">
        <v>187</v>
      </c>
      <c r="F53" s="287"/>
      <c r="G53" s="287">
        <f t="shared" ref="G53:J53" si="23">G52</f>
        <v>2</v>
      </c>
      <c r="H53" s="287">
        <f>H52</f>
        <v>2</v>
      </c>
      <c r="I53" s="287">
        <f t="shared" si="23"/>
        <v>2</v>
      </c>
      <c r="J53" s="287">
        <f t="shared" si="23"/>
        <v>2</v>
      </c>
      <c r="L53" s="287"/>
      <c r="M53" s="287"/>
      <c r="N53" s="287"/>
      <c r="O53" s="287"/>
    </row>
    <row r="54" spans="2:22" ht="15.75" customHeight="1" thickBot="1">
      <c r="B54" s="211"/>
      <c r="C54" s="210" t="s">
        <v>320</v>
      </c>
      <c r="D54" s="317" t="s">
        <v>321</v>
      </c>
      <c r="F54" s="287"/>
      <c r="G54" s="287">
        <f>G52</f>
        <v>2</v>
      </c>
      <c r="H54" s="287">
        <f>H52</f>
        <v>2</v>
      </c>
      <c r="I54" s="287">
        <f t="shared" ref="I54:J54" si="24">I52</f>
        <v>2</v>
      </c>
      <c r="J54" s="287">
        <f t="shared" si="24"/>
        <v>2</v>
      </c>
      <c r="L54" s="287"/>
      <c r="M54" s="287"/>
      <c r="N54" s="287"/>
      <c r="O54" s="287"/>
    </row>
    <row r="55" spans="2:22" ht="26.25" thickBot="1">
      <c r="B55" s="373"/>
      <c r="C55" s="169" t="s">
        <v>190</v>
      </c>
      <c r="D55" s="317" t="s">
        <v>456</v>
      </c>
      <c r="F55" s="287"/>
      <c r="G55" s="287" t="s">
        <v>452</v>
      </c>
      <c r="H55" s="287" t="s">
        <v>451</v>
      </c>
      <c r="I55" s="287" t="s">
        <v>452</v>
      </c>
      <c r="J55" s="287" t="s">
        <v>452</v>
      </c>
      <c r="L55" s="287"/>
      <c r="M55" s="287"/>
      <c r="N55" s="287"/>
      <c r="O55" s="287"/>
      <c r="V55" s="167">
        <f>CEILING(SUM(G55:J55),10)</f>
        <v>0</v>
      </c>
    </row>
    <row r="56" spans="2:22" ht="26.25" thickBot="1">
      <c r="B56" s="387"/>
      <c r="C56" s="169" t="s">
        <v>197</v>
      </c>
      <c r="D56" s="317" t="s">
        <v>199</v>
      </c>
      <c r="F56" s="287"/>
      <c r="G56" s="287">
        <f>G20</f>
        <v>2</v>
      </c>
      <c r="H56" s="287">
        <f>H20</f>
        <v>3</v>
      </c>
      <c r="I56" s="287">
        <f>I20</f>
        <v>3</v>
      </c>
      <c r="J56" s="287">
        <f>J20</f>
        <v>4</v>
      </c>
      <c r="L56" s="287"/>
      <c r="M56" s="287"/>
      <c r="N56" s="287"/>
      <c r="O56" s="287"/>
      <c r="V56" s="167">
        <f>CEILING(SUM(G56:J56),10)</f>
        <v>20</v>
      </c>
    </row>
    <row r="57" spans="2:22" ht="26.25" thickBot="1">
      <c r="B57" s="387"/>
      <c r="C57" s="169" t="s">
        <v>198</v>
      </c>
      <c r="D57" s="317" t="s">
        <v>200</v>
      </c>
      <c r="F57" s="287"/>
      <c r="G57" s="287">
        <f t="shared" ref="G57" si="25">G56</f>
        <v>2</v>
      </c>
      <c r="H57" s="287">
        <f>H56</f>
        <v>3</v>
      </c>
      <c r="I57" s="287">
        <f>I56</f>
        <v>3</v>
      </c>
      <c r="J57" s="287">
        <f>J56</f>
        <v>4</v>
      </c>
      <c r="L57" s="287"/>
      <c r="M57" s="287"/>
      <c r="N57" s="287"/>
      <c r="O57" s="287"/>
      <c r="V57" s="167">
        <f>CEILING(SUM(G57:J57),10)</f>
        <v>20</v>
      </c>
    </row>
    <row r="58" spans="2:22" ht="13.5" thickBot="1">
      <c r="B58" s="374"/>
      <c r="C58" s="169" t="s">
        <v>254</v>
      </c>
      <c r="D58" s="317" t="s">
        <v>255</v>
      </c>
      <c r="F58" s="287"/>
      <c r="G58" s="287">
        <v>6</v>
      </c>
      <c r="H58" s="287">
        <v>0</v>
      </c>
      <c r="I58" s="287">
        <v>0</v>
      </c>
      <c r="J58" s="287">
        <v>0</v>
      </c>
      <c r="L58" s="287"/>
      <c r="M58" s="287"/>
      <c r="N58" s="287"/>
      <c r="O58" s="287"/>
    </row>
    <row r="59" spans="2:22" ht="26.25" thickBot="1">
      <c r="B59" s="383"/>
      <c r="C59" s="384" t="s">
        <v>191</v>
      </c>
      <c r="D59" s="318" t="s">
        <v>376</v>
      </c>
      <c r="F59" s="287">
        <v>180</v>
      </c>
      <c r="G59" s="287">
        <v>2</v>
      </c>
      <c r="H59" s="287">
        <v>2</v>
      </c>
      <c r="I59" s="287">
        <v>2</v>
      </c>
      <c r="J59" s="287">
        <v>2</v>
      </c>
      <c r="L59" s="287">
        <f>$F59*G59</f>
        <v>360</v>
      </c>
      <c r="M59" s="287">
        <f>$F59*H59</f>
        <v>360</v>
      </c>
      <c r="N59" s="287">
        <f>$F59*I59</f>
        <v>360</v>
      </c>
      <c r="O59" s="287">
        <f>$F59*J59</f>
        <v>360</v>
      </c>
    </row>
    <row r="60" spans="2:22" ht="13.5" thickBot="1">
      <c r="B60" s="383"/>
      <c r="C60" s="384"/>
      <c r="D60" s="317" t="s">
        <v>290</v>
      </c>
      <c r="F60" s="236"/>
      <c r="G60" s="287">
        <f>G59</f>
        <v>2</v>
      </c>
      <c r="H60" s="287">
        <f t="shared" ref="H60:J60" si="26">H59</f>
        <v>2</v>
      </c>
      <c r="I60" s="287">
        <f t="shared" si="26"/>
        <v>2</v>
      </c>
      <c r="J60" s="287">
        <f t="shared" si="26"/>
        <v>2</v>
      </c>
      <c r="L60" s="236"/>
      <c r="M60" s="236"/>
      <c r="N60" s="236"/>
      <c r="O60" s="236"/>
    </row>
    <row r="61" spans="2:22" ht="26.25" thickBot="1">
      <c r="B61" s="373"/>
      <c r="C61" s="169" t="s">
        <v>192</v>
      </c>
      <c r="D61" s="317" t="s">
        <v>465</v>
      </c>
      <c r="F61" s="375"/>
      <c r="G61" s="326">
        <v>1</v>
      </c>
      <c r="H61" s="293">
        <v>1</v>
      </c>
      <c r="I61" s="287">
        <v>1</v>
      </c>
      <c r="J61" s="287">
        <v>1</v>
      </c>
      <c r="L61" s="375">
        <v>3570</v>
      </c>
      <c r="M61" s="376">
        <v>4270</v>
      </c>
      <c r="N61" s="375">
        <v>4270</v>
      </c>
      <c r="O61" s="375">
        <v>5670</v>
      </c>
    </row>
    <row r="62" spans="2:22" ht="15.75" customHeight="1" thickBot="1">
      <c r="B62" s="387"/>
      <c r="C62" s="169" t="s">
        <v>287</v>
      </c>
      <c r="D62" s="317" t="s">
        <v>288</v>
      </c>
      <c r="F62" s="375"/>
      <c r="G62" s="327">
        <f>'Total Storage'!B12</f>
        <v>39.60581916444842</v>
      </c>
      <c r="H62" s="294">
        <f>'Total Storage'!C12</f>
        <v>44.649615112887702</v>
      </c>
      <c r="I62" s="288">
        <f>'Total Storage'!J12</f>
        <v>44.649615112887702</v>
      </c>
      <c r="J62" s="288">
        <f>'Total Storage'!K12</f>
        <v>58.563832121165476</v>
      </c>
      <c r="L62" s="375"/>
      <c r="M62" s="377"/>
      <c r="N62" s="375"/>
      <c r="O62" s="375"/>
    </row>
    <row r="63" spans="2:22" ht="15.75" customHeight="1" thickBot="1">
      <c r="B63" s="374"/>
      <c r="C63" s="169" t="s">
        <v>289</v>
      </c>
      <c r="D63" s="317" t="s">
        <v>176</v>
      </c>
      <c r="F63" s="375"/>
      <c r="G63" s="327">
        <f>'Total Storage'!B23</f>
        <v>35850</v>
      </c>
      <c r="H63" s="294">
        <f>'Total Storage'!C23</f>
        <v>72900</v>
      </c>
      <c r="I63" s="288">
        <f>'Total Storage'!J23</f>
        <v>44400</v>
      </c>
      <c r="J63" s="288">
        <f>'Total Storage'!K23</f>
        <v>61800</v>
      </c>
      <c r="L63" s="375"/>
      <c r="M63" s="377"/>
      <c r="N63" s="375"/>
      <c r="O63" s="375"/>
    </row>
    <row r="64" spans="2:22" ht="26.25" customHeight="1" thickBot="1">
      <c r="B64" s="236"/>
      <c r="C64" s="169" t="s">
        <v>201</v>
      </c>
      <c r="D64" s="317" t="s">
        <v>202</v>
      </c>
      <c r="F64" s="375"/>
      <c r="G64" s="379" t="s">
        <v>261</v>
      </c>
      <c r="H64" s="379"/>
      <c r="I64" s="379"/>
      <c r="J64" s="380"/>
      <c r="L64" s="375"/>
      <c r="M64" s="378"/>
      <c r="N64" s="375"/>
      <c r="O64" s="375"/>
    </row>
    <row r="65" spans="2:15" ht="13.5" thickBot="1">
      <c r="B65" s="383"/>
      <c r="C65" s="384" t="s">
        <v>196</v>
      </c>
      <c r="D65" s="317" t="s">
        <v>448</v>
      </c>
      <c r="F65" s="323"/>
      <c r="G65" s="287">
        <v>2</v>
      </c>
      <c r="H65" s="287">
        <v>2</v>
      </c>
      <c r="I65" s="287">
        <v>2</v>
      </c>
      <c r="J65" s="287">
        <v>2</v>
      </c>
      <c r="L65" s="323"/>
      <c r="M65" s="323"/>
      <c r="N65" s="323"/>
      <c r="O65" s="323"/>
    </row>
    <row r="66" spans="2:15" ht="13.5" thickBot="1">
      <c r="B66" s="383"/>
      <c r="C66" s="384"/>
      <c r="D66" s="317" t="s">
        <v>346</v>
      </c>
      <c r="F66" s="287"/>
      <c r="G66" s="287">
        <v>2</v>
      </c>
      <c r="H66" s="287">
        <v>2</v>
      </c>
      <c r="I66" s="287">
        <v>2</v>
      </c>
      <c r="J66" s="287">
        <v>2</v>
      </c>
      <c r="L66" s="287"/>
      <c r="M66" s="287"/>
      <c r="N66" s="287"/>
      <c r="O66" s="287"/>
    </row>
    <row r="67" spans="2:15" ht="13.5" thickBot="1">
      <c r="B67" s="383"/>
      <c r="C67" s="384"/>
      <c r="D67" s="317" t="s">
        <v>347</v>
      </c>
      <c r="F67" s="287"/>
      <c r="G67" s="287">
        <v>2</v>
      </c>
      <c r="H67" s="287">
        <v>2</v>
      </c>
      <c r="I67" s="287">
        <v>2</v>
      </c>
      <c r="J67" s="287">
        <v>2</v>
      </c>
      <c r="L67" s="236"/>
      <c r="M67" s="236"/>
      <c r="N67" s="236"/>
      <c r="O67" s="236"/>
    </row>
    <row r="68" spans="2:15" ht="13.5" thickBot="1">
      <c r="L68" s="328">
        <f>SUM(L7:L67)</f>
        <v>15030</v>
      </c>
      <c r="M68" s="329">
        <f>SUM(M7:M67)</f>
        <v>12440</v>
      </c>
      <c r="N68" s="329">
        <f>SUM(N7:N67)</f>
        <v>12440</v>
      </c>
      <c r="O68" s="330">
        <f>SUM(O7:O67)</f>
        <v>13840</v>
      </c>
    </row>
    <row r="72" spans="2:15">
      <c r="D72" s="168" t="s">
        <v>446</v>
      </c>
      <c r="G72" s="286">
        <f>SUM(G18+G20+G22+G24+(2*G26)+(2*G30)+G33+G36+G38+G40+(2*G42)+(2*G46)+G49+G52)</f>
        <v>41</v>
      </c>
      <c r="H72" s="286">
        <f t="shared" ref="H72:J72" si="27">SUM(H18+H20+H22+H24+(2*H26)+(2*H30)+H33+H36+H38+H40+(2*H42)+(2*H46)+H49+H52)</f>
        <v>26</v>
      </c>
      <c r="I72" s="286">
        <f t="shared" si="27"/>
        <v>26</v>
      </c>
      <c r="J72" s="286">
        <f t="shared" si="27"/>
        <v>33</v>
      </c>
    </row>
    <row r="73" spans="2:15">
      <c r="D73" s="168" t="s">
        <v>372</v>
      </c>
      <c r="E73" s="286">
        <f>SUM(A73:D73)</f>
        <v>0</v>
      </c>
      <c r="G73" s="286">
        <f t="shared" ref="G73:J73" si="28">SUM(G28,G32,G44,G48)</f>
        <v>128</v>
      </c>
      <c r="H73" s="286">
        <f t="shared" si="28"/>
        <v>64</v>
      </c>
      <c r="I73" s="286">
        <f t="shared" si="28"/>
        <v>64</v>
      </c>
      <c r="J73" s="286">
        <f t="shared" si="28"/>
        <v>64</v>
      </c>
      <c r="K73" s="286">
        <f>SUM(G73:J73)</f>
        <v>320</v>
      </c>
    </row>
    <row r="74" spans="2:15">
      <c r="D74" s="168" t="s">
        <v>337</v>
      </c>
      <c r="E74" s="286">
        <f>SUM(A74:D74)</f>
        <v>0</v>
      </c>
      <c r="G74" s="286">
        <f t="shared" ref="G74:J74" si="29">SUM(G29,G35,G45,G51,G54)</f>
        <v>10</v>
      </c>
      <c r="H74" s="286">
        <f t="shared" si="29"/>
        <v>4</v>
      </c>
      <c r="I74" s="286">
        <f t="shared" si="29"/>
        <v>4</v>
      </c>
      <c r="J74" s="286">
        <f t="shared" si="29"/>
        <v>6</v>
      </c>
      <c r="K74" s="286">
        <f>SUM(G74:J74)</f>
        <v>24</v>
      </c>
    </row>
    <row r="75" spans="2:15">
      <c r="D75" s="168" t="s">
        <v>338</v>
      </c>
      <c r="E75" s="286">
        <f>SUM(A75:D75)</f>
        <v>0</v>
      </c>
      <c r="G75" s="286">
        <f>G60</f>
        <v>2</v>
      </c>
      <c r="H75" s="286">
        <f t="shared" ref="H75:J75" si="30">H60</f>
        <v>2</v>
      </c>
      <c r="I75" s="286">
        <f t="shared" si="30"/>
        <v>2</v>
      </c>
      <c r="J75" s="286">
        <f t="shared" si="30"/>
        <v>2</v>
      </c>
      <c r="K75" s="286">
        <f>SUM(G75:J75)</f>
        <v>8</v>
      </c>
    </row>
    <row r="76" spans="2:15">
      <c r="D76" s="168" t="s">
        <v>339</v>
      </c>
      <c r="E76" s="286">
        <f>SUM(A76:D76)</f>
        <v>0</v>
      </c>
      <c r="G76" s="286">
        <f>SUM(G19,G21,G23,G25,G27,G31,G34,G37,G39,G41,G43,G47,G50,G53)</f>
        <v>41</v>
      </c>
      <c r="H76" s="286">
        <f t="shared" ref="H76:J76" si="31">SUM(H19,H21,H23,H25,H27,H31,H34,H37,H39,H41,H43,H47,H50,H53)</f>
        <v>26</v>
      </c>
      <c r="I76" s="286">
        <f t="shared" si="31"/>
        <v>26</v>
      </c>
      <c r="J76" s="286">
        <f t="shared" si="31"/>
        <v>33</v>
      </c>
      <c r="K76" s="286">
        <f>SUM(G76:J76)</f>
        <v>126</v>
      </c>
    </row>
    <row r="77" spans="2:15">
      <c r="D77" s="168" t="s">
        <v>340</v>
      </c>
      <c r="E77" s="286">
        <f>SUM(A77:D77)</f>
        <v>0</v>
      </c>
      <c r="G77" s="286">
        <f t="shared" ref="G77:J77" si="32">SUM(G34,G50,G53)</f>
        <v>6</v>
      </c>
      <c r="H77" s="286">
        <f t="shared" si="32"/>
        <v>2</v>
      </c>
      <c r="I77" s="286">
        <f t="shared" si="32"/>
        <v>2</v>
      </c>
      <c r="J77" s="286">
        <f t="shared" si="32"/>
        <v>4</v>
      </c>
      <c r="K77" s="286">
        <f>SUM(G77:J77)</f>
        <v>14</v>
      </c>
    </row>
  </sheetData>
  <mergeCells count="65">
    <mergeCell ref="B30:B31"/>
    <mergeCell ref="C13:C14"/>
    <mergeCell ref="C7:C12"/>
    <mergeCell ref="B7:B11"/>
    <mergeCell ref="B16:B17"/>
    <mergeCell ref="C16:C17"/>
    <mergeCell ref="B28:B29"/>
    <mergeCell ref="C28:C29"/>
    <mergeCell ref="B20:B21"/>
    <mergeCell ref="C20:C21"/>
    <mergeCell ref="B22:B23"/>
    <mergeCell ref="C22:C23"/>
    <mergeCell ref="B24:B25"/>
    <mergeCell ref="C24:C25"/>
    <mergeCell ref="B65:B67"/>
    <mergeCell ref="C65:C67"/>
    <mergeCell ref="C33:C34"/>
    <mergeCell ref="B49:B50"/>
    <mergeCell ref="C49:C50"/>
    <mergeCell ref="B36:B37"/>
    <mergeCell ref="C36:C37"/>
    <mergeCell ref="B38:B39"/>
    <mergeCell ref="C46:C47"/>
    <mergeCell ref="B42:B43"/>
    <mergeCell ref="C42:C43"/>
    <mergeCell ref="B33:B34"/>
    <mergeCell ref="B61:B63"/>
    <mergeCell ref="B59:B60"/>
    <mergeCell ref="C59:C60"/>
    <mergeCell ref="B55:B58"/>
    <mergeCell ref="B52:B53"/>
    <mergeCell ref="C52:C53"/>
    <mergeCell ref="J5:J6"/>
    <mergeCell ref="F13:F14"/>
    <mergeCell ref="F61:F64"/>
    <mergeCell ref="F16:F17"/>
    <mergeCell ref="C38:C39"/>
    <mergeCell ref="B40:B41"/>
    <mergeCell ref="C40:C41"/>
    <mergeCell ref="B46:B47"/>
    <mergeCell ref="B44:B45"/>
    <mergeCell ref="C44:C45"/>
    <mergeCell ref="C30:C31"/>
    <mergeCell ref="B18:B19"/>
    <mergeCell ref="C18:C19"/>
    <mergeCell ref="B26:B27"/>
    <mergeCell ref="G64:J64"/>
    <mergeCell ref="D5:D6"/>
    <mergeCell ref="C5:C6"/>
    <mergeCell ref="G5:G6"/>
    <mergeCell ref="H5:H6"/>
    <mergeCell ref="I5:I6"/>
    <mergeCell ref="C26:C27"/>
    <mergeCell ref="O16:O17"/>
    <mergeCell ref="O61:O64"/>
    <mergeCell ref="L13:L14"/>
    <mergeCell ref="M13:M14"/>
    <mergeCell ref="N13:N14"/>
    <mergeCell ref="O13:O14"/>
    <mergeCell ref="M16:M17"/>
    <mergeCell ref="M61:M64"/>
    <mergeCell ref="N16:N17"/>
    <mergeCell ref="N61:N64"/>
    <mergeCell ref="L16:L17"/>
    <mergeCell ref="L61:L64"/>
  </mergeCells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BOM-Small</vt:lpstr>
      <vt:lpstr>Small Solution-Rack</vt:lpstr>
      <vt:lpstr>BOM-Medium</vt:lpstr>
      <vt:lpstr>BOM-Large</vt:lpstr>
      <vt:lpstr>Dim</vt:lpstr>
      <vt:lpstr>Subscriber base</vt:lpstr>
      <vt:lpstr>Capacity requirements</vt:lpstr>
      <vt:lpstr>MDA to Transaction</vt:lpstr>
      <vt:lpstr>BOM &amp; Power - AC Mum &amp; Nagpur</vt:lpstr>
      <vt:lpstr>BOM &amp;Power DC other sites</vt:lpstr>
      <vt:lpstr>Total Storage</vt:lpstr>
      <vt:lpstr>Architecture</vt:lpstr>
      <vt:lpstr>Assumptions</vt:lpstr>
      <vt:lpstr>IOPS</vt:lpstr>
      <vt:lpstr>VLAN details</vt:lpstr>
      <vt:lpstr>DB &amp; app storage</vt:lpstr>
      <vt:lpstr>Comparison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srisidhi.satoskar</dc:creator>
  <cp:lastModifiedBy>Team1</cp:lastModifiedBy>
  <dcterms:created xsi:type="dcterms:W3CDTF">2012-07-04T09:29:15Z</dcterms:created>
  <dcterms:modified xsi:type="dcterms:W3CDTF">2019-03-17T03:42:22Z</dcterms:modified>
</cp:coreProperties>
</file>